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/Users/vorunruhestand/Documents/Blog/Tabellen/"/>
    </mc:Choice>
  </mc:AlternateContent>
  <xr:revisionPtr revIDLastSave="0" documentId="8_{143DBB7B-CC95-D141-B8AF-2B696681771F}" xr6:coauthVersionLast="47" xr6:coauthVersionMax="47" xr10:uidLastSave="{00000000-0000-0000-0000-000000000000}"/>
  <bookViews>
    <workbookView xWindow="2280" yWindow="500" windowWidth="27940" windowHeight="13420" tabRatio="587" xr2:uid="{00000000-000D-0000-FFFF-FFFF00000000}"/>
  </bookViews>
  <sheets>
    <sheet name="Gehalt-Verdienst" sheetId="28" r:id="rId1"/>
  </sheets>
  <definedNames>
    <definedName name="_xlnm.Print_Titles" localSheetId="0">'Gehalt-Verdienst'!$A:$B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4" i="28" l="1"/>
  <c r="I64" i="28"/>
  <c r="Q63" i="28"/>
  <c r="O63" i="28"/>
  <c r="M63" i="28"/>
  <c r="K63" i="28"/>
  <c r="I63" i="28"/>
  <c r="G63" i="28"/>
  <c r="E63" i="28"/>
  <c r="C63" i="28"/>
  <c r="I62" i="28"/>
  <c r="M55" i="28"/>
  <c r="T54" i="28"/>
  <c r="R54" i="28"/>
  <c r="Q62" i="28"/>
  <c r="P54" i="28"/>
  <c r="O62" i="28"/>
  <c r="N54" i="28"/>
  <c r="M62" i="28"/>
  <c r="L54" i="28"/>
  <c r="K62" i="28"/>
  <c r="J54" i="28"/>
  <c r="H54" i="28"/>
  <c r="G62" i="28"/>
  <c r="F54" i="28"/>
  <c r="E62" i="28"/>
  <c r="D54" i="28"/>
  <c r="C62" i="28"/>
  <c r="X51" i="28"/>
  <c r="W51" i="28"/>
  <c r="V51" i="28"/>
  <c r="U51" i="28"/>
  <c r="Q49" i="28"/>
  <c r="O49" i="28"/>
  <c r="T48" i="28"/>
  <c r="T49" i="28"/>
  <c r="R48" i="28"/>
  <c r="R49" i="28"/>
  <c r="Q48" i="28"/>
  <c r="P48" i="28"/>
  <c r="P49" i="28"/>
  <c r="O48" i="28"/>
  <c r="N48" i="28"/>
  <c r="N49" i="28"/>
  <c r="M48" i="28"/>
  <c r="M49" i="28"/>
  <c r="L48" i="28"/>
  <c r="K48" i="28"/>
  <c r="J48" i="28"/>
  <c r="I48" i="28"/>
  <c r="H48" i="28"/>
  <c r="G48" i="28"/>
  <c r="F48" i="28"/>
  <c r="E48" i="28"/>
  <c r="D48" i="28"/>
  <c r="C48" i="28"/>
  <c r="X44" i="28"/>
  <c r="W44" i="28"/>
  <c r="V44" i="28"/>
  <c r="U44" i="28"/>
  <c r="T42" i="28"/>
  <c r="P42" i="28"/>
  <c r="M42" i="28"/>
  <c r="T41" i="28"/>
  <c r="T43" i="28"/>
  <c r="R41" i="28"/>
  <c r="R43" i="28"/>
  <c r="Q41" i="28"/>
  <c r="Q43" i="28"/>
  <c r="P41" i="28"/>
  <c r="P43" i="28"/>
  <c r="O41" i="28"/>
  <c r="O43" i="28"/>
  <c r="N41" i="28"/>
  <c r="N43" i="28"/>
  <c r="M41" i="28"/>
  <c r="M43" i="28"/>
  <c r="L41" i="28"/>
  <c r="L43" i="28"/>
  <c r="J41" i="28"/>
  <c r="J43" i="28"/>
  <c r="H41" i="28"/>
  <c r="H43" i="28"/>
  <c r="G41" i="28"/>
  <c r="F41" i="28"/>
  <c r="F43" i="28"/>
  <c r="D41" i="28"/>
  <c r="D43" i="28"/>
  <c r="T40" i="28"/>
  <c r="R40" i="28"/>
  <c r="Q40" i="28"/>
  <c r="P40" i="28"/>
  <c r="O40" i="28"/>
  <c r="N40" i="28"/>
  <c r="M40" i="28"/>
  <c r="K39" i="28"/>
  <c r="I39" i="28"/>
  <c r="G39" i="28"/>
  <c r="E39" i="28"/>
  <c r="C39" i="28"/>
  <c r="T38" i="28"/>
  <c r="R38" i="28"/>
  <c r="Q38" i="28"/>
  <c r="P38" i="28"/>
  <c r="O38" i="28"/>
  <c r="N38" i="28"/>
  <c r="M38" i="28"/>
  <c r="K37" i="28"/>
  <c r="I37" i="28"/>
  <c r="G37" i="28"/>
  <c r="E37" i="28"/>
  <c r="C37" i="28"/>
  <c r="T36" i="28"/>
  <c r="R36" i="28"/>
  <c r="Q36" i="28"/>
  <c r="P36" i="28"/>
  <c r="O36" i="28"/>
  <c r="N36" i="28"/>
  <c r="M36" i="28"/>
  <c r="K35" i="28"/>
  <c r="I35" i="28"/>
  <c r="G35" i="28"/>
  <c r="E35" i="28"/>
  <c r="C35" i="28"/>
  <c r="T34" i="28"/>
  <c r="R34" i="28"/>
  <c r="Q34" i="28"/>
  <c r="P34" i="28"/>
  <c r="O34" i="28"/>
  <c r="N34" i="28"/>
  <c r="M34" i="28"/>
  <c r="K33" i="28"/>
  <c r="I33" i="28"/>
  <c r="G33" i="28"/>
  <c r="E33" i="28"/>
  <c r="C33" i="28"/>
  <c r="T32" i="28"/>
  <c r="T31" i="28"/>
  <c r="S31" i="28"/>
  <c r="R31" i="28"/>
  <c r="R32" i="28"/>
  <c r="Q31" i="28"/>
  <c r="Q32" i="28"/>
  <c r="P31" i="28"/>
  <c r="P32" i="28"/>
  <c r="O31" i="28"/>
  <c r="O32" i="28"/>
  <c r="N31" i="28"/>
  <c r="N32" i="28"/>
  <c r="M31" i="28"/>
  <c r="M32" i="28"/>
  <c r="L31" i="28"/>
  <c r="K31" i="28"/>
  <c r="J31" i="28"/>
  <c r="I31" i="28"/>
  <c r="H31" i="28"/>
  <c r="G31" i="28"/>
  <c r="F31" i="28"/>
  <c r="E31" i="28"/>
  <c r="D31" i="28"/>
  <c r="C31" i="28"/>
  <c r="K28" i="28"/>
  <c r="I28" i="28"/>
  <c r="G28" i="28"/>
  <c r="E28" i="28"/>
  <c r="C28" i="28"/>
  <c r="W27" i="28"/>
  <c r="U27" i="28"/>
  <c r="S27" i="28"/>
  <c r="Q27" i="28"/>
  <c r="O27" i="28"/>
  <c r="M27" i="28"/>
  <c r="T23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S22" i="28"/>
  <c r="Q22" i="28"/>
  <c r="O22" i="28"/>
  <c r="M22" i="28"/>
  <c r="K22" i="28"/>
  <c r="I22" i="28"/>
  <c r="G22" i="28"/>
  <c r="E22" i="28"/>
  <c r="C22" i="28"/>
  <c r="S21" i="28"/>
  <c r="Q21" i="28"/>
  <c r="O21" i="28"/>
  <c r="M21" i="28"/>
  <c r="K21" i="28"/>
  <c r="I21" i="28"/>
  <c r="G21" i="28"/>
  <c r="E21" i="28"/>
  <c r="C21" i="28"/>
  <c r="S20" i="28"/>
  <c r="Q20" i="28"/>
  <c r="O20" i="28"/>
  <c r="M20" i="28"/>
  <c r="K20" i="28"/>
  <c r="I20" i="28"/>
  <c r="G20" i="28"/>
  <c r="E20" i="28"/>
  <c r="C20" i="28"/>
  <c r="T18" i="28"/>
  <c r="T25" i="28"/>
  <c r="S25" i="28"/>
  <c r="L18" i="28"/>
  <c r="L25" i="28"/>
  <c r="K25" i="28"/>
  <c r="D18" i="28"/>
  <c r="D25" i="28"/>
  <c r="C25" i="28"/>
  <c r="T16" i="28"/>
  <c r="S16" i="28"/>
  <c r="R16" i="28"/>
  <c r="R18" i="28"/>
  <c r="Q16" i="28"/>
  <c r="P16" i="28"/>
  <c r="O16" i="28"/>
  <c r="N16" i="28"/>
  <c r="N18" i="28"/>
  <c r="L16" i="28"/>
  <c r="K16" i="28"/>
  <c r="J16" i="28"/>
  <c r="J18" i="28"/>
  <c r="I16" i="28"/>
  <c r="H16" i="28"/>
  <c r="G16" i="28"/>
  <c r="F16" i="28"/>
  <c r="F18" i="28"/>
  <c r="D16" i="28"/>
  <c r="C16" i="28"/>
  <c r="S14" i="28"/>
  <c r="Q14" i="28"/>
  <c r="O14" i="28"/>
  <c r="M14" i="28"/>
  <c r="K14" i="28"/>
  <c r="I14" i="28"/>
  <c r="G14" i="28"/>
  <c r="E14" i="28"/>
  <c r="C14" i="28"/>
  <c r="S12" i="28"/>
  <c r="Q12" i="28"/>
  <c r="O12" i="28"/>
  <c r="M12" i="28"/>
  <c r="K12" i="28"/>
  <c r="I12" i="28"/>
  <c r="G12" i="28"/>
  <c r="E12" i="28"/>
  <c r="C12" i="28"/>
  <c r="S10" i="28"/>
  <c r="Q10" i="28"/>
  <c r="O10" i="28"/>
  <c r="M10" i="28"/>
  <c r="K10" i="28"/>
  <c r="I10" i="28"/>
  <c r="G10" i="28"/>
  <c r="E10" i="28"/>
  <c r="C10" i="28"/>
  <c r="S8" i="28"/>
  <c r="Q8" i="28"/>
  <c r="O8" i="28"/>
  <c r="M8" i="28"/>
  <c r="K8" i="28"/>
  <c r="I8" i="28"/>
  <c r="G8" i="28"/>
  <c r="E8" i="28"/>
  <c r="C8" i="28"/>
  <c r="S6" i="28"/>
  <c r="Q6" i="28"/>
  <c r="O6" i="28"/>
  <c r="M6" i="28"/>
  <c r="K6" i="28"/>
  <c r="I6" i="28"/>
  <c r="G6" i="28"/>
  <c r="E6" i="28"/>
  <c r="C6" i="28"/>
  <c r="T5" i="28"/>
  <c r="R5" i="28"/>
  <c r="Q5" i="28"/>
  <c r="P5" i="28"/>
  <c r="O5" i="28"/>
  <c r="N5" i="28"/>
  <c r="M5" i="28"/>
  <c r="K5" i="28"/>
  <c r="I5" i="28"/>
  <c r="G5" i="28"/>
  <c r="E5" i="28"/>
  <c r="C5" i="28"/>
  <c r="F25" i="28"/>
  <c r="E25" i="28"/>
  <c r="E18" i="28"/>
  <c r="L57" i="28"/>
  <c r="L58" i="28"/>
  <c r="L59" i="28"/>
  <c r="L50" i="28"/>
  <c r="K43" i="28"/>
  <c r="K50" i="28"/>
  <c r="N50" i="28"/>
  <c r="N51" i="28"/>
  <c r="N44" i="28"/>
  <c r="N57" i="28"/>
  <c r="N58" i="28"/>
  <c r="N59" i="28"/>
  <c r="J25" i="28"/>
  <c r="I25" i="28"/>
  <c r="I18" i="28"/>
  <c r="D50" i="28"/>
  <c r="C50" i="28"/>
  <c r="D57" i="28"/>
  <c r="D58" i="28"/>
  <c r="D59" i="28"/>
  <c r="C43" i="28"/>
  <c r="O44" i="28"/>
  <c r="O50" i="28"/>
  <c r="O51" i="28"/>
  <c r="F50" i="28"/>
  <c r="E50" i="28"/>
  <c r="F57" i="28"/>
  <c r="F58" i="28"/>
  <c r="F59" i="28"/>
  <c r="E43" i="28"/>
  <c r="P50" i="28"/>
  <c r="P51" i="28"/>
  <c r="P44" i="28"/>
  <c r="P57" i="28"/>
  <c r="P58" i="28"/>
  <c r="P59" i="28"/>
  <c r="Q18" i="28"/>
  <c r="R25" i="28"/>
  <c r="Q25" i="28"/>
  <c r="Q44" i="28"/>
  <c r="Q50" i="28"/>
  <c r="Q51" i="28"/>
  <c r="N25" i="28"/>
  <c r="M25" i="28"/>
  <c r="M18" i="28"/>
  <c r="H57" i="28"/>
  <c r="H58" i="28"/>
  <c r="H59" i="28"/>
  <c r="G43" i="28"/>
  <c r="H50" i="28"/>
  <c r="G50" i="28"/>
  <c r="R44" i="28"/>
  <c r="R58" i="28"/>
  <c r="R59" i="28"/>
  <c r="R50" i="28"/>
  <c r="R51" i="28"/>
  <c r="R57" i="28"/>
  <c r="M50" i="28"/>
  <c r="M51" i="28"/>
  <c r="M44" i="28"/>
  <c r="J58" i="28"/>
  <c r="J59" i="28"/>
  <c r="J57" i="28"/>
  <c r="I43" i="28"/>
  <c r="J50" i="28"/>
  <c r="I50" i="28"/>
  <c r="T44" i="28"/>
  <c r="T50" i="28"/>
  <c r="T51" i="28"/>
  <c r="T57" i="28"/>
  <c r="T58" i="28"/>
  <c r="T59" i="28"/>
  <c r="H18" i="28"/>
  <c r="P18" i="28"/>
  <c r="C41" i="28"/>
  <c r="K41" i="28"/>
  <c r="E41" i="28"/>
  <c r="N42" i="28"/>
  <c r="Q55" i="28"/>
  <c r="E16" i="28"/>
  <c r="M16" i="28"/>
  <c r="C18" i="28"/>
  <c r="K18" i="28"/>
  <c r="S18" i="28"/>
  <c r="O42" i="28"/>
  <c r="Q42" i="28"/>
  <c r="I41" i="28"/>
  <c r="R42" i="28"/>
  <c r="P25" i="28"/>
  <c r="O25" i="28"/>
  <c r="O18" i="28"/>
  <c r="H25" i="28"/>
  <c r="G25" i="28"/>
  <c r="G18" i="28"/>
</calcChain>
</file>

<file path=xl/sharedStrings.xml><?xml version="1.0" encoding="utf-8"?>
<sst xmlns="http://schemas.openxmlformats.org/spreadsheetml/2006/main" count="86" uniqueCount="41">
  <si>
    <t>Jahr</t>
  </si>
  <si>
    <t>EP</t>
  </si>
  <si>
    <t>PV</t>
  </si>
  <si>
    <t>DRV-Bund</t>
  </si>
  <si>
    <t>vorläufig</t>
  </si>
  <si>
    <t>S</t>
  </si>
  <si>
    <t>KV</t>
  </si>
  <si>
    <t>endgültig</t>
  </si>
  <si>
    <t>RentenNiveau</t>
  </si>
  <si>
    <t>RV</t>
  </si>
  <si>
    <t>AV</t>
  </si>
  <si>
    <t>+/-</t>
  </si>
  <si>
    <t>Steuer</t>
  </si>
  <si>
    <t>Soli-Zuschl.</t>
  </si>
  <si>
    <t>Ki-St.</t>
  </si>
  <si>
    <t>BMG gKV/PV</t>
  </si>
  <si>
    <t>netto vor Steuern</t>
  </si>
  <si>
    <t>Netto-Verdienst</t>
  </si>
  <si>
    <t>Renten-Niveau</t>
  </si>
  <si>
    <t>RiesterTreppe</t>
  </si>
  <si>
    <t>BMG gRV (Verdienst)</t>
  </si>
  <si>
    <t>DSV gRV (Verdienst)</t>
  </si>
  <si>
    <t>Wert für ...</t>
  </si>
  <si>
    <t>RN</t>
  </si>
  <si>
    <t>Verdienst in Höhe der BeitragsbeMessungs- Grenze</t>
  </si>
  <si>
    <t>Verdienst in Höhe des DurchSchnitts-Verdienstes</t>
  </si>
  <si>
    <t>netto vor St | DRV</t>
  </si>
  <si>
    <t>netto v St mit Riester</t>
  </si>
  <si>
    <t>netto v St o. Riester</t>
  </si>
  <si>
    <t>EP bei Verdienst BMG</t>
  </si>
  <si>
    <t>...vormals 75% 2003</t>
  </si>
  <si>
    <t>DSV-Brutto | aktuell</t>
  </si>
  <si>
    <t>EckRente (45) Brutto</t>
  </si>
  <si>
    <t>Su SozialAbgaben AN</t>
  </si>
  <si>
    <t>Differenzen : DRV</t>
  </si>
  <si>
    <t>Sum Steuern</t>
  </si>
  <si>
    <t>6x/6x</t>
  </si>
  <si>
    <t>Neudefinition Ja-Wert 12x</t>
  </si>
  <si>
    <t>Lohnzuwachsrate : 2020</t>
  </si>
  <si>
    <t>Lohnzuwachsrate : 2021</t>
  </si>
  <si>
    <t>Lohnzuwachsrate :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</si>
</sst>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_ ;[Red]\-#,##0.00\ "/>
    <numFmt numFmtId="165" formatCode="0.0%"/>
    <numFmt numFmtId="166" formatCode="#,##0.0000"/>
    <numFmt numFmtId="167" formatCode="0.000%"/>
    <numFmt numFmtId="168" formatCode="#,##0_ ;[Red]\-#,##0\ 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D8F3"/>
        <bgColor indexed="64"/>
      </patternFill>
    </fill>
    <fill>
      <patternFill patternType="solid">
        <fgColor rgb="FFC3FBFD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CFF"/>
        <bgColor indexed="64"/>
      </patternFill>
    </fill>
  </fills>
  <borders count="59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505050"/>
      </left>
      <right style="thin">
        <color indexed="64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double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indexed="64"/>
      </top>
      <bottom style="double">
        <color rgb="FF505050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rgb="FF505050"/>
      </left>
      <right style="thin">
        <color indexed="64"/>
      </right>
      <top/>
      <bottom style="thin">
        <color rgb="FF505050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6"/>
    <xf numFmtId="0" fontId="2" fillId="0" borderId="6"/>
    <xf numFmtId="9" fontId="2" fillId="0" borderId="6" applyFont="0" applyFill="0" applyBorder="0" applyAlignment="0" applyProtection="0"/>
    <xf numFmtId="9" fontId="7" fillId="0" borderId="0" applyFont="0" applyFill="0" applyBorder="0" applyAlignment="0" applyProtection="0"/>
  </cellStyleXfs>
  <cellXfs count="212">
    <xf numFmtId="0" fontId="0" fillId="0" borderId="0" xfId="0"/>
    <xf numFmtId="0" fontId="2" fillId="0" borderId="6" xfId="2"/>
    <xf numFmtId="0" fontId="4" fillId="6" borderId="1" xfId="2" applyFont="1" applyFill="1" applyBorder="1" applyAlignment="1">
      <alignment horizontal="left" vertical="center" wrapText="1"/>
    </xf>
    <xf numFmtId="0" fontId="4" fillId="0" borderId="6" xfId="2" applyFont="1"/>
    <xf numFmtId="0" fontId="4" fillId="6" borderId="16" xfId="2" applyFont="1" applyFill="1" applyBorder="1"/>
    <xf numFmtId="0" fontId="4" fillId="2" borderId="37" xfId="2" applyFont="1" applyFill="1" applyBorder="1"/>
    <xf numFmtId="3" fontId="4" fillId="2" borderId="2" xfId="2" applyNumberFormat="1" applyFont="1" applyFill="1" applyBorder="1" applyAlignment="1">
      <alignment horizontal="center"/>
    </xf>
    <xf numFmtId="3" fontId="4" fillId="2" borderId="1" xfId="2" applyNumberFormat="1" applyFont="1" applyFill="1" applyBorder="1" applyAlignment="1">
      <alignment horizontal="center"/>
    </xf>
    <xf numFmtId="3" fontId="4" fillId="2" borderId="38" xfId="2" applyNumberFormat="1" applyFont="1" applyFill="1" applyBorder="1" applyAlignment="1">
      <alignment horizontal="center"/>
    </xf>
    <xf numFmtId="3" fontId="4" fillId="2" borderId="39" xfId="2" applyNumberFormat="1" applyFont="1" applyFill="1" applyBorder="1" applyAlignment="1">
      <alignment horizontal="center"/>
    </xf>
    <xf numFmtId="3" fontId="4" fillId="2" borderId="37" xfId="2" applyNumberFormat="1" applyFont="1" applyFill="1" applyBorder="1" applyAlignment="1">
      <alignment horizontal="center"/>
    </xf>
    <xf numFmtId="0" fontId="4" fillId="7" borderId="17" xfId="2" applyFont="1" applyFill="1" applyBorder="1"/>
    <xf numFmtId="166" fontId="4" fillId="7" borderId="13" xfId="2" applyNumberFormat="1" applyFont="1" applyFill="1" applyBorder="1" applyAlignment="1">
      <alignment horizontal="center"/>
    </xf>
    <xf numFmtId="4" fontId="2" fillId="0" borderId="4" xfId="2" applyNumberFormat="1" applyBorder="1"/>
    <xf numFmtId="166" fontId="4" fillId="7" borderId="36" xfId="2" applyNumberFormat="1" applyFont="1" applyFill="1" applyBorder="1" applyAlignment="1">
      <alignment horizontal="center"/>
    </xf>
    <xf numFmtId="4" fontId="2" fillId="0" borderId="1" xfId="2" applyNumberFormat="1" applyBorder="1"/>
    <xf numFmtId="166" fontId="4" fillId="5" borderId="36" xfId="2" applyNumberFormat="1" applyFont="1" applyFill="1" applyBorder="1" applyAlignment="1">
      <alignment horizontal="center"/>
    </xf>
    <xf numFmtId="166" fontId="4" fillId="5" borderId="13" xfId="2" applyNumberFormat="1" applyFont="1" applyFill="1" applyBorder="1" applyAlignment="1">
      <alignment horizontal="center"/>
    </xf>
    <xf numFmtId="166" fontId="4" fillId="5" borderId="17" xfId="2" applyNumberFormat="1" applyFont="1" applyFill="1" applyBorder="1" applyAlignment="1">
      <alignment horizontal="center"/>
    </xf>
    <xf numFmtId="4" fontId="2" fillId="0" borderId="36" xfId="2" applyNumberFormat="1" applyBorder="1" applyAlignment="1">
      <alignment horizontal="center"/>
    </xf>
    <xf numFmtId="4" fontId="2" fillId="0" borderId="4" xfId="2" applyNumberFormat="1" applyBorder="1" applyAlignment="1">
      <alignment horizontal="center"/>
    </xf>
    <xf numFmtId="0" fontId="4" fillId="3" borderId="18" xfId="2" applyFont="1" applyFill="1" applyBorder="1"/>
    <xf numFmtId="10" fontId="4" fillId="3" borderId="11" xfId="3" applyNumberFormat="1" applyFont="1" applyFill="1" applyBorder="1"/>
    <xf numFmtId="4" fontId="4" fillId="3" borderId="35" xfId="2" applyNumberFormat="1" applyFont="1" applyFill="1" applyBorder="1"/>
    <xf numFmtId="4" fontId="4" fillId="3" borderId="12" xfId="2" applyNumberFormat="1" applyFont="1" applyFill="1" applyBorder="1"/>
    <xf numFmtId="4" fontId="4" fillId="3" borderId="33" xfId="2" applyNumberFormat="1" applyFont="1" applyFill="1" applyBorder="1"/>
    <xf numFmtId="4" fontId="4" fillId="3" borderId="11" xfId="2" applyNumberFormat="1" applyFont="1" applyFill="1" applyBorder="1"/>
    <xf numFmtId="0" fontId="4" fillId="3" borderId="26" xfId="2" applyFont="1" applyFill="1" applyBorder="1"/>
    <xf numFmtId="0" fontId="2" fillId="0" borderId="22" xfId="2" applyBorder="1"/>
    <xf numFmtId="4" fontId="2" fillId="0" borderId="23" xfId="2" applyNumberFormat="1" applyBorder="1"/>
    <xf numFmtId="4" fontId="2" fillId="0" borderId="22" xfId="2" applyNumberFormat="1" applyBorder="1"/>
    <xf numFmtId="4" fontId="2" fillId="0" borderId="48" xfId="2" applyNumberFormat="1" applyBorder="1"/>
    <xf numFmtId="0" fontId="4" fillId="0" borderId="19" xfId="2" applyFont="1" applyBorder="1"/>
    <xf numFmtId="4" fontId="2" fillId="0" borderId="21" xfId="2" applyNumberFormat="1" applyBorder="1"/>
    <xf numFmtId="4" fontId="2" fillId="0" borderId="49" xfId="2" applyNumberFormat="1" applyBorder="1"/>
    <xf numFmtId="4" fontId="2" fillId="0" borderId="20" xfId="2" applyNumberFormat="1" applyBorder="1"/>
    <xf numFmtId="0" fontId="2" fillId="0" borderId="20" xfId="2" applyBorder="1"/>
    <xf numFmtId="0" fontId="4" fillId="0" borderId="43" xfId="2" applyFont="1" applyBorder="1"/>
    <xf numFmtId="4" fontId="2" fillId="0" borderId="45" xfId="2" applyNumberFormat="1" applyBorder="1"/>
    <xf numFmtId="4" fontId="2" fillId="0" borderId="50" xfId="2" applyNumberFormat="1" applyBorder="1"/>
    <xf numFmtId="4" fontId="2" fillId="0" borderId="44" xfId="2" applyNumberFormat="1" applyBorder="1"/>
    <xf numFmtId="0" fontId="4" fillId="0" borderId="18" xfId="2" applyFont="1" applyBorder="1"/>
    <xf numFmtId="4" fontId="2" fillId="0" borderId="12" xfId="2" applyNumberFormat="1" applyBorder="1"/>
    <xf numFmtId="4" fontId="2" fillId="0" borderId="33" xfId="2" applyNumberFormat="1" applyBorder="1"/>
    <xf numFmtId="4" fontId="2" fillId="0" borderId="11" xfId="2" applyNumberFormat="1" applyBorder="1"/>
    <xf numFmtId="0" fontId="4" fillId="0" borderId="16" xfId="2" applyFont="1" applyBorder="1"/>
    <xf numFmtId="0" fontId="2" fillId="0" borderId="9" xfId="2" applyBorder="1"/>
    <xf numFmtId="4" fontId="2" fillId="0" borderId="10" xfId="2" applyNumberFormat="1" applyBorder="1"/>
    <xf numFmtId="4" fontId="2" fillId="0" borderId="9" xfId="2" applyNumberFormat="1" applyBorder="1"/>
    <xf numFmtId="4" fontId="2" fillId="0" borderId="6" xfId="2" applyNumberFormat="1"/>
    <xf numFmtId="4" fontId="4" fillId="0" borderId="12" xfId="2" applyNumberFormat="1" applyFont="1" applyBorder="1"/>
    <xf numFmtId="0" fontId="2" fillId="0" borderId="16" xfId="2" applyBorder="1"/>
    <xf numFmtId="0" fontId="2" fillId="0" borderId="10" xfId="2" applyBorder="1"/>
    <xf numFmtId="0" fontId="4" fillId="0" borderId="54" xfId="2" applyFont="1" applyBorder="1"/>
    <xf numFmtId="4" fontId="2" fillId="0" borderId="56" xfId="2" applyNumberFormat="1" applyBorder="1"/>
    <xf numFmtId="4" fontId="2" fillId="0" borderId="57" xfId="2" applyNumberFormat="1" applyBorder="1"/>
    <xf numFmtId="4" fontId="2" fillId="0" borderId="55" xfId="2" applyNumberFormat="1" applyBorder="1"/>
    <xf numFmtId="4" fontId="2" fillId="0" borderId="36" xfId="2" applyNumberFormat="1" applyBorder="1"/>
    <xf numFmtId="4" fontId="2" fillId="0" borderId="14" xfId="2" applyNumberFormat="1" applyBorder="1"/>
    <xf numFmtId="0" fontId="4" fillId="7" borderId="1" xfId="2" applyFont="1" applyFill="1" applyBorder="1" applyAlignment="1">
      <alignment horizontal="left" vertical="center" wrapText="1"/>
    </xf>
    <xf numFmtId="0" fontId="4" fillId="0" borderId="6" xfId="2" applyFont="1" applyAlignment="1">
      <alignment horizontal="left" vertical="center"/>
    </xf>
    <xf numFmtId="0" fontId="4" fillId="7" borderId="16" xfId="2" applyFont="1" applyFill="1" applyBorder="1" applyAlignment="1">
      <alignment horizontal="left"/>
    </xf>
    <xf numFmtId="0" fontId="4" fillId="5" borderId="15" xfId="2" applyFont="1" applyFill="1" applyBorder="1" applyAlignment="1">
      <alignment horizontal="center"/>
    </xf>
    <xf numFmtId="0" fontId="4" fillId="7" borderId="15" xfId="2" applyFont="1" applyFill="1" applyBorder="1" applyAlignment="1">
      <alignment horizontal="center"/>
    </xf>
    <xf numFmtId="0" fontId="4" fillId="5" borderId="7" xfId="2" applyFont="1" applyFill="1" applyBorder="1" applyAlignment="1">
      <alignment horizontal="center"/>
    </xf>
    <xf numFmtId="0" fontId="2" fillId="5" borderId="47" xfId="2" applyFill="1" applyBorder="1"/>
    <xf numFmtId="0" fontId="2" fillId="5" borderId="15" xfId="2" applyFill="1" applyBorder="1"/>
    <xf numFmtId="0" fontId="2" fillId="5" borderId="7" xfId="2" applyFill="1" applyBorder="1"/>
    <xf numFmtId="0" fontId="4" fillId="7" borderId="37" xfId="2" applyFont="1" applyFill="1" applyBorder="1"/>
    <xf numFmtId="3" fontId="4" fillId="7" borderId="2" xfId="2" applyNumberFormat="1" applyFont="1" applyFill="1" applyBorder="1" applyAlignment="1">
      <alignment horizontal="center"/>
    </xf>
    <xf numFmtId="3" fontId="4" fillId="7" borderId="1" xfId="2" applyNumberFormat="1" applyFont="1" applyFill="1" applyBorder="1" applyAlignment="1">
      <alignment horizontal="center"/>
    </xf>
    <xf numFmtId="3" fontId="4" fillId="7" borderId="38" xfId="2" applyNumberFormat="1" applyFont="1" applyFill="1" applyBorder="1" applyAlignment="1">
      <alignment horizontal="center"/>
    </xf>
    <xf numFmtId="3" fontId="4" fillId="5" borderId="39" xfId="2" applyNumberFormat="1" applyFont="1" applyFill="1" applyBorder="1" applyAlignment="1">
      <alignment horizontal="center"/>
    </xf>
    <xf numFmtId="3" fontId="4" fillId="5" borderId="2" xfId="2" applyNumberFormat="1" applyFont="1" applyFill="1" applyBorder="1" applyAlignment="1">
      <alignment horizontal="center"/>
    </xf>
    <xf numFmtId="3" fontId="4" fillId="5" borderId="1" xfId="2" applyNumberFormat="1" applyFont="1" applyFill="1" applyBorder="1" applyAlignment="1">
      <alignment horizontal="center"/>
    </xf>
    <xf numFmtId="3" fontId="4" fillId="5" borderId="37" xfId="2" applyNumberFormat="1" applyFont="1" applyFill="1" applyBorder="1" applyAlignment="1">
      <alignment horizontal="center"/>
    </xf>
    <xf numFmtId="3" fontId="2" fillId="5" borderId="2" xfId="2" applyNumberFormat="1" applyFill="1" applyBorder="1" applyAlignment="1">
      <alignment horizontal="center"/>
    </xf>
    <xf numFmtId="3" fontId="2" fillId="5" borderId="1" xfId="2" applyNumberFormat="1" applyFill="1" applyBorder="1" applyAlignment="1">
      <alignment horizontal="center"/>
    </xf>
    <xf numFmtId="0" fontId="4" fillId="0" borderId="17" xfId="2" applyFont="1" applyBorder="1"/>
    <xf numFmtId="0" fontId="4" fillId="7" borderId="13" xfId="2" applyFont="1" applyFill="1" applyBorder="1" applyAlignment="1">
      <alignment horizontal="center"/>
    </xf>
    <xf numFmtId="4" fontId="4" fillId="4" borderId="4" xfId="2" applyNumberFormat="1" applyFont="1" applyFill="1" applyBorder="1" applyAlignment="1">
      <alignment horizontal="center"/>
    </xf>
    <xf numFmtId="0" fontId="4" fillId="7" borderId="36" xfId="2" applyFont="1" applyFill="1" applyBorder="1" applyAlignment="1">
      <alignment horizontal="center"/>
    </xf>
    <xf numFmtId="4" fontId="4" fillId="4" borderId="14" xfId="2" applyNumberFormat="1" applyFont="1" applyFill="1" applyBorder="1" applyAlignment="1">
      <alignment horizontal="center"/>
    </xf>
    <xf numFmtId="4" fontId="4" fillId="4" borderId="51" xfId="2" applyNumberFormat="1" applyFont="1" applyFill="1" applyBorder="1" applyAlignment="1">
      <alignment horizontal="center"/>
    </xf>
    <xf numFmtId="4" fontId="4" fillId="3" borderId="18" xfId="2" applyNumberFormat="1" applyFont="1" applyFill="1" applyBorder="1"/>
    <xf numFmtId="4" fontId="4" fillId="3" borderId="42" xfId="2" applyNumberFormat="1" applyFont="1" applyFill="1" applyBorder="1"/>
    <xf numFmtId="0" fontId="4" fillId="3" borderId="33" xfId="2" applyFont="1" applyFill="1" applyBorder="1"/>
    <xf numFmtId="0" fontId="4" fillId="3" borderId="42" xfId="2" applyFont="1" applyFill="1" applyBorder="1"/>
    <xf numFmtId="0" fontId="4" fillId="3" borderId="11" xfId="2" applyFont="1" applyFill="1" applyBorder="1"/>
    <xf numFmtId="0" fontId="2" fillId="0" borderId="27" xfId="2" applyBorder="1"/>
    <xf numFmtId="4" fontId="2" fillId="0" borderId="28" xfId="2" applyNumberFormat="1" applyBorder="1"/>
    <xf numFmtId="4" fontId="2" fillId="0" borderId="27" xfId="2" applyNumberFormat="1" applyBorder="1"/>
    <xf numFmtId="10" fontId="0" fillId="0" borderId="27" xfId="3" applyNumberFormat="1" applyFont="1" applyBorder="1"/>
    <xf numFmtId="10" fontId="0" fillId="0" borderId="28" xfId="3" applyNumberFormat="1" applyFont="1" applyBorder="1"/>
    <xf numFmtId="0" fontId="2" fillId="0" borderId="52" xfId="2" applyBorder="1"/>
    <xf numFmtId="0" fontId="2" fillId="0" borderId="28" xfId="2" applyBorder="1"/>
    <xf numFmtId="0" fontId="2" fillId="0" borderId="49" xfId="2" applyBorder="1"/>
    <xf numFmtId="0" fontId="2" fillId="0" borderId="21" xfId="2" applyBorder="1"/>
    <xf numFmtId="10" fontId="0" fillId="0" borderId="21" xfId="3" applyNumberFormat="1" applyFont="1" applyBorder="1"/>
    <xf numFmtId="10" fontId="0" fillId="0" borderId="20" xfId="3" applyNumberFormat="1" applyFont="1" applyBorder="1"/>
    <xf numFmtId="167" fontId="0" fillId="0" borderId="21" xfId="3" applyNumberFormat="1" applyFont="1" applyBorder="1"/>
    <xf numFmtId="10" fontId="0" fillId="0" borderId="45" xfId="3" applyNumberFormat="1" applyFont="1" applyBorder="1"/>
    <xf numFmtId="10" fontId="0" fillId="0" borderId="44" xfId="3" applyNumberFormat="1" applyFont="1" applyBorder="1"/>
    <xf numFmtId="0" fontId="2" fillId="0" borderId="50" xfId="2" applyBorder="1"/>
    <xf numFmtId="0" fontId="2" fillId="0" borderId="45" xfId="2" applyBorder="1"/>
    <xf numFmtId="0" fontId="2" fillId="0" borderId="44" xfId="2" applyBorder="1"/>
    <xf numFmtId="0" fontId="2" fillId="0" borderId="33" xfId="2" applyBorder="1"/>
    <xf numFmtId="0" fontId="2" fillId="0" borderId="12" xfId="2" applyBorder="1"/>
    <xf numFmtId="0" fontId="2" fillId="0" borderId="11" xfId="2" applyBorder="1"/>
    <xf numFmtId="0" fontId="2" fillId="0" borderId="13" xfId="2" applyBorder="1"/>
    <xf numFmtId="4" fontId="2" fillId="0" borderId="13" xfId="2" applyNumberFormat="1" applyBorder="1"/>
    <xf numFmtId="10" fontId="0" fillId="0" borderId="14" xfId="3" applyNumberFormat="1" applyFont="1" applyBorder="1"/>
    <xf numFmtId="10" fontId="0" fillId="0" borderId="13" xfId="3" applyNumberFormat="1" applyFont="1" applyBorder="1"/>
    <xf numFmtId="0" fontId="2" fillId="0" borderId="36" xfId="2" applyBorder="1"/>
    <xf numFmtId="0" fontId="2" fillId="0" borderId="14" xfId="2" applyBorder="1"/>
    <xf numFmtId="4" fontId="4" fillId="0" borderId="11" xfId="2" applyNumberFormat="1" applyFont="1" applyBorder="1"/>
    <xf numFmtId="0" fontId="2" fillId="0" borderId="26" xfId="2" applyBorder="1"/>
    <xf numFmtId="10" fontId="0" fillId="0" borderId="52" xfId="3" applyNumberFormat="1" applyFont="1" applyBorder="1"/>
    <xf numFmtId="10" fontId="0" fillId="0" borderId="11" xfId="3" applyNumberFormat="1" applyFont="1" applyBorder="1"/>
    <xf numFmtId="0" fontId="2" fillId="0" borderId="30" xfId="2" applyBorder="1"/>
    <xf numFmtId="0" fontId="2" fillId="0" borderId="31" xfId="2" applyBorder="1"/>
    <xf numFmtId="0" fontId="2" fillId="0" borderId="32" xfId="2" applyBorder="1"/>
    <xf numFmtId="10" fontId="0" fillId="0" borderId="31" xfId="3" applyNumberFormat="1" applyFont="1" applyBorder="1"/>
    <xf numFmtId="10" fontId="0" fillId="0" borderId="32" xfId="3" applyNumberFormat="1" applyFont="1" applyBorder="1"/>
    <xf numFmtId="10" fontId="0" fillId="0" borderId="53" xfId="3" applyNumberFormat="1" applyFont="1" applyBorder="1"/>
    <xf numFmtId="10" fontId="0" fillId="0" borderId="6" xfId="3" applyNumberFormat="1" applyFont="1" applyBorder="1"/>
    <xf numFmtId="0" fontId="4" fillId="7" borderId="29" xfId="2" applyFont="1" applyFill="1" applyBorder="1"/>
    <xf numFmtId="164" fontId="4" fillId="7" borderId="12" xfId="2" applyNumberFormat="1" applyFont="1" applyFill="1" applyBorder="1"/>
    <xf numFmtId="164" fontId="2" fillId="0" borderId="11" xfId="2" applyNumberFormat="1" applyBorder="1"/>
    <xf numFmtId="164" fontId="2" fillId="0" borderId="7" xfId="2" applyNumberFormat="1" applyBorder="1"/>
    <xf numFmtId="164" fontId="4" fillId="7" borderId="47" xfId="2" applyNumberFormat="1" applyFont="1" applyFill="1" applyBorder="1"/>
    <xf numFmtId="2" fontId="4" fillId="0" borderId="47" xfId="2" quotePrefix="1" applyNumberFormat="1" applyFont="1" applyBorder="1" applyAlignment="1">
      <alignment horizontal="center"/>
    </xf>
    <xf numFmtId="164" fontId="4" fillId="7" borderId="8" xfId="2" applyNumberFormat="1" applyFont="1" applyFill="1" applyBorder="1"/>
    <xf numFmtId="164" fontId="2" fillId="0" borderId="47" xfId="2" applyNumberFormat="1" applyBorder="1"/>
    <xf numFmtId="164" fontId="4" fillId="7" borderId="10" xfId="2" applyNumberFormat="1" applyFont="1" applyFill="1" applyBorder="1"/>
    <xf numFmtId="164" fontId="4" fillId="5" borderId="10" xfId="2" applyNumberFormat="1" applyFont="1" applyFill="1" applyBorder="1"/>
    <xf numFmtId="0" fontId="2" fillId="0" borderId="34" xfId="2" applyBorder="1"/>
    <xf numFmtId="0" fontId="4" fillId="4" borderId="29" xfId="2" applyFont="1" applyFill="1" applyBorder="1"/>
    <xf numFmtId="164" fontId="4" fillId="4" borderId="35" xfId="2" applyNumberFormat="1" applyFont="1" applyFill="1" applyBorder="1"/>
    <xf numFmtId="164" fontId="4" fillId="0" borderId="29" xfId="2" applyNumberFormat="1" applyFont="1" applyBorder="1"/>
    <xf numFmtId="164" fontId="4" fillId="0" borderId="11" xfId="2" applyNumberFormat="1" applyFont="1" applyBorder="1"/>
    <xf numFmtId="164" fontId="4" fillId="4" borderId="33" xfId="2" applyNumberFormat="1" applyFont="1" applyFill="1" applyBorder="1"/>
    <xf numFmtId="164" fontId="4" fillId="11" borderId="11" xfId="2" applyNumberFormat="1" applyFont="1" applyFill="1" applyBorder="1"/>
    <xf numFmtId="164" fontId="4" fillId="10" borderId="12" xfId="2" applyNumberFormat="1" applyFont="1" applyFill="1" applyBorder="1"/>
    <xf numFmtId="164" fontId="4" fillId="0" borderId="33" xfId="2" applyNumberFormat="1" applyFont="1" applyBorder="1"/>
    <xf numFmtId="164" fontId="4" fillId="4" borderId="12" xfId="2" applyNumberFormat="1" applyFont="1" applyFill="1" applyBorder="1"/>
    <xf numFmtId="0" fontId="4" fillId="0" borderId="12" xfId="2" applyFont="1" applyBorder="1"/>
    <xf numFmtId="0" fontId="4" fillId="0" borderId="34" xfId="2" applyFont="1" applyBorder="1"/>
    <xf numFmtId="0" fontId="4" fillId="0" borderId="35" xfId="2" applyFont="1" applyBorder="1"/>
    <xf numFmtId="0" fontId="4" fillId="0" borderId="29" xfId="2" applyFont="1" applyBorder="1"/>
    <xf numFmtId="164" fontId="4" fillId="0" borderId="9" xfId="2" applyNumberFormat="1" applyFont="1" applyBorder="1" applyAlignment="1">
      <alignment horizontal="center" vertical="center" wrapText="1"/>
    </xf>
    <xf numFmtId="164" fontId="2" fillId="0" borderId="10" xfId="2" applyNumberFormat="1" applyBorder="1"/>
    <xf numFmtId="164" fontId="4" fillId="0" borderId="9" xfId="2" applyNumberFormat="1" applyFont="1" applyBorder="1"/>
    <xf numFmtId="164" fontId="4" fillId="0" borderId="10" xfId="2" applyNumberFormat="1" applyFont="1" applyBorder="1"/>
    <xf numFmtId="164" fontId="4" fillId="0" borderId="6" xfId="2" applyNumberFormat="1" applyFont="1"/>
    <xf numFmtId="0" fontId="4" fillId="0" borderId="10" xfId="2" applyFont="1" applyBorder="1"/>
    <xf numFmtId="0" fontId="4" fillId="0" borderId="9" xfId="2" applyFont="1" applyBorder="1"/>
    <xf numFmtId="165" fontId="4" fillId="9" borderId="3" xfId="3" applyNumberFormat="1" applyFont="1" applyFill="1" applyBorder="1" applyAlignment="1">
      <alignment horizontal="center"/>
    </xf>
    <xf numFmtId="164" fontId="2" fillId="0" borderId="9" xfId="2" applyNumberFormat="1" applyBorder="1"/>
    <xf numFmtId="164" fontId="2" fillId="0" borderId="6" xfId="2" applyNumberFormat="1"/>
    <xf numFmtId="0" fontId="6" fillId="9" borderId="5" xfId="2" applyFont="1" applyFill="1" applyBorder="1" applyAlignment="1">
      <alignment horizontal="center"/>
    </xf>
    <xf numFmtId="0" fontId="4" fillId="9" borderId="11" xfId="2" applyFont="1" applyFill="1" applyBorder="1"/>
    <xf numFmtId="0" fontId="5" fillId="9" borderId="41" xfId="2" quotePrefix="1" applyFont="1" applyFill="1" applyBorder="1" applyAlignment="1">
      <alignment horizontal="center"/>
    </xf>
    <xf numFmtId="164" fontId="4" fillId="9" borderId="12" xfId="2" applyNumberFormat="1" applyFont="1" applyFill="1" applyBorder="1"/>
    <xf numFmtId="164" fontId="2" fillId="0" borderId="33" xfId="2" applyNumberFormat="1" applyBorder="1"/>
    <xf numFmtId="3" fontId="2" fillId="0" borderId="10" xfId="2" applyNumberFormat="1" applyBorder="1"/>
    <xf numFmtId="3" fontId="2" fillId="0" borderId="6" xfId="2" applyNumberFormat="1"/>
    <xf numFmtId="0" fontId="4" fillId="4" borderId="3" xfId="2" applyFont="1" applyFill="1" applyBorder="1"/>
    <xf numFmtId="0" fontId="4" fillId="8" borderId="4" xfId="2" applyFont="1" applyFill="1" applyBorder="1"/>
    <xf numFmtId="3" fontId="4" fillId="8" borderId="10" xfId="2" applyNumberFormat="1" applyFont="1" applyFill="1" applyBorder="1"/>
    <xf numFmtId="10" fontId="0" fillId="0" borderId="9" xfId="3" applyNumberFormat="1" applyFont="1" applyBorder="1"/>
    <xf numFmtId="3" fontId="4" fillId="8" borderId="6" xfId="2" applyNumberFormat="1" applyFont="1" applyFill="1"/>
    <xf numFmtId="0" fontId="4" fillId="4" borderId="42" xfId="2" applyFont="1" applyFill="1" applyBorder="1"/>
    <xf numFmtId="10" fontId="4" fillId="4" borderId="11" xfId="3" applyNumberFormat="1" applyFont="1" applyFill="1" applyBorder="1"/>
    <xf numFmtId="3" fontId="4" fillId="10" borderId="12" xfId="2" applyNumberFormat="1" applyFont="1" applyFill="1" applyBorder="1"/>
    <xf numFmtId="10" fontId="4" fillId="10" borderId="11" xfId="3" applyNumberFormat="1" applyFont="1" applyFill="1" applyBorder="1"/>
    <xf numFmtId="3" fontId="4" fillId="10" borderId="33" xfId="2" applyNumberFormat="1" applyFont="1" applyFill="1" applyBorder="1"/>
    <xf numFmtId="10" fontId="4" fillId="10" borderId="33" xfId="3" applyNumberFormat="1" applyFont="1" applyFill="1" applyBorder="1"/>
    <xf numFmtId="0" fontId="2" fillId="10" borderId="11" xfId="2" applyFill="1" applyBorder="1"/>
    <xf numFmtId="0" fontId="2" fillId="10" borderId="12" xfId="2" applyFill="1" applyBorder="1"/>
    <xf numFmtId="10" fontId="4" fillId="11" borderId="6" xfId="3" applyNumberFormat="1" applyFont="1" applyFill="1"/>
    <xf numFmtId="3" fontId="4" fillId="11" borderId="6" xfId="2" applyNumberFormat="1" applyFont="1" applyFill="1"/>
    <xf numFmtId="2" fontId="4" fillId="12" borderId="6" xfId="2" quotePrefix="1" applyNumberFormat="1" applyFont="1" applyFill="1" applyAlignment="1">
      <alignment horizontal="center"/>
    </xf>
    <xf numFmtId="3" fontId="4" fillId="12" borderId="6" xfId="2" applyNumberFormat="1" applyFont="1" applyFill="1"/>
    <xf numFmtId="9" fontId="1" fillId="0" borderId="4" xfId="4" applyFont="1" applyBorder="1" applyAlignment="1">
      <alignment horizontal="center"/>
    </xf>
    <xf numFmtId="167" fontId="1" fillId="0" borderId="20" xfId="3" applyNumberFormat="1" applyFont="1" applyBorder="1"/>
    <xf numFmtId="10" fontId="1" fillId="0" borderId="20" xfId="3" applyNumberFormat="1" applyFont="1" applyBorder="1"/>
    <xf numFmtId="10" fontId="1" fillId="0" borderId="44" xfId="3" applyNumberFormat="1" applyFont="1" applyBorder="1"/>
    <xf numFmtId="10" fontId="1" fillId="0" borderId="11" xfId="3" applyNumberFormat="1" applyFont="1" applyBorder="1" applyAlignment="1"/>
    <xf numFmtId="10" fontId="1" fillId="0" borderId="55" xfId="3" applyNumberFormat="1" applyFont="1" applyBorder="1"/>
    <xf numFmtId="10" fontId="1" fillId="0" borderId="11" xfId="3" applyNumberFormat="1" applyFont="1" applyBorder="1"/>
    <xf numFmtId="167" fontId="4" fillId="5" borderId="58" xfId="4" applyNumberFormat="1" applyFont="1" applyFill="1" applyBorder="1" applyAlignment="1">
      <alignment horizontal="center"/>
    </xf>
    <xf numFmtId="167" fontId="4" fillId="7" borderId="58" xfId="4" applyNumberFormat="1" applyFont="1" applyFill="1" applyBorder="1" applyAlignment="1">
      <alignment horizontal="center"/>
    </xf>
    <xf numFmtId="10" fontId="4" fillId="7" borderId="58" xfId="4" applyNumberFormat="1" applyFont="1" applyFill="1" applyBorder="1" applyAlignment="1">
      <alignment horizontal="center"/>
    </xf>
    <xf numFmtId="10" fontId="8" fillId="5" borderId="7" xfId="4" applyNumberFormat="1" applyFont="1" applyFill="1" applyBorder="1" applyAlignment="1">
      <alignment horizontal="center"/>
    </xf>
    <xf numFmtId="10" fontId="4" fillId="7" borderId="6" xfId="4" quotePrefix="1" applyNumberFormat="1" applyFont="1" applyFill="1" applyBorder="1" applyAlignment="1">
      <alignment horizontal="center"/>
    </xf>
    <xf numFmtId="10" fontId="4" fillId="7" borderId="9" xfId="4" applyNumberFormat="1" applyFont="1" applyFill="1" applyBorder="1" applyAlignment="1">
      <alignment horizontal="center"/>
    </xf>
    <xf numFmtId="164" fontId="4" fillId="7" borderId="25" xfId="2" applyNumberFormat="1" applyFont="1" applyFill="1" applyBorder="1"/>
    <xf numFmtId="168" fontId="4" fillId="5" borderId="11" xfId="2" applyNumberFormat="1" applyFont="1" applyFill="1" applyBorder="1" applyAlignment="1">
      <alignment horizontal="center"/>
    </xf>
    <xf numFmtId="168" fontId="4" fillId="5" borderId="11" xfId="2" applyNumberFormat="1" applyFont="1" applyFill="1" applyBorder="1"/>
    <xf numFmtId="0" fontId="4" fillId="2" borderId="58" xfId="2" applyFont="1" applyFill="1" applyBorder="1" applyAlignment="1">
      <alignment horizontal="center"/>
    </xf>
    <xf numFmtId="0" fontId="4" fillId="10" borderId="17" xfId="2" applyFont="1" applyFill="1" applyBorder="1" applyAlignment="1">
      <alignment horizontal="center"/>
    </xf>
    <xf numFmtId="0" fontId="4" fillId="6" borderId="7" xfId="2" applyFont="1" applyFill="1" applyBorder="1" applyAlignment="1">
      <alignment horizontal="center"/>
    </xf>
    <xf numFmtId="0" fontId="4" fillId="6" borderId="8" xfId="2" applyFont="1" applyFill="1" applyBorder="1" applyAlignment="1">
      <alignment horizontal="center"/>
    </xf>
    <xf numFmtId="0" fontId="4" fillId="7" borderId="7" xfId="2" applyFont="1" applyFill="1" applyBorder="1" applyAlignment="1">
      <alignment horizontal="center"/>
    </xf>
    <xf numFmtId="0" fontId="4" fillId="7" borderId="8" xfId="2" applyFont="1" applyFill="1" applyBorder="1" applyAlignment="1">
      <alignment horizontal="center"/>
    </xf>
    <xf numFmtId="164" fontId="4" fillId="7" borderId="3" xfId="2" applyNumberFormat="1" applyFont="1" applyFill="1" applyBorder="1" applyAlignment="1">
      <alignment horizontal="center" vertical="center" wrapText="1"/>
    </xf>
    <xf numFmtId="164" fontId="4" fillId="7" borderId="40" xfId="2" applyNumberFormat="1" applyFont="1" applyFill="1" applyBorder="1" applyAlignment="1">
      <alignment horizontal="center" vertical="center" wrapText="1"/>
    </xf>
    <xf numFmtId="0" fontId="4" fillId="7" borderId="24" xfId="2" applyFont="1" applyFill="1" applyBorder="1" applyAlignment="1">
      <alignment horizontal="center" vertical="center"/>
    </xf>
    <xf numFmtId="0" fontId="4" fillId="7" borderId="25" xfId="2" applyFont="1" applyFill="1" applyBorder="1" applyAlignment="1">
      <alignment horizontal="center" vertical="center"/>
    </xf>
    <xf numFmtId="0" fontId="4" fillId="7" borderId="46" xfId="2" applyFont="1" applyFill="1" applyBorder="1" applyAlignment="1">
      <alignment horizontal="center" vertical="center"/>
    </xf>
    <xf numFmtId="0" fontId="4" fillId="6" borderId="47" xfId="2" applyFont="1" applyFill="1" applyBorder="1" applyAlignment="1">
      <alignment horizontal="center"/>
    </xf>
  </cellXfs>
  <cellStyles count="5">
    <cellStyle name="Prozent" xfId="4" builtinId="5"/>
    <cellStyle name="Prozent 3" xfId="3" xr:uid="{BE40E75F-4962-4793-87C6-834F47E681D7}"/>
    <cellStyle name="Standard" xfId="0" builtinId="0"/>
    <cellStyle name="Standard 2" xfId="1" xr:uid="{8A188C28-6CC7-458E-9348-6DBE99ABEE00}"/>
    <cellStyle name="Standard 5" xfId="2" xr:uid="{176A4C25-7BE5-48D1-B6B8-51686A5B9B71}"/>
  </cellStyles>
  <dxfs count="0"/>
  <tableStyles count="0" defaultTableStyle="TableStyleMedium2" defaultPivotStyle="PivotStyleLight16"/>
  <colors>
    <mruColors>
      <color rgb="FFBDD7EE"/>
      <color rgb="FFFFCCFF"/>
      <color rgb="FFFF99FF"/>
      <color rgb="FFFF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85AE2-8FB1-4114-B8D3-EACABD0B049A}">
  <dimension ref="A1:Y65"/>
  <sheetViews>
    <sheetView tabSelected="1" workbookViewId="0">
      <pane xSplit="2" ySplit="5" topLeftCell="C47" activePane="bottomRight" state="frozen"/>
      <selection pane="topRight" activeCell="C1" sqref="C1"/>
      <selection pane="bottomLeft" activeCell="A6" sqref="A6"/>
      <selection pane="bottomRight" activeCell="K67" sqref="K67:K68"/>
    </sheetView>
  </sheetViews>
  <sheetFormatPr baseColWidth="10" defaultColWidth="10.83203125" defaultRowHeight="15" x14ac:dyDescent="0.2"/>
  <cols>
    <col min="1" max="1" width="2.83203125" customWidth="1"/>
    <col min="2" max="2" width="19.1640625" customWidth="1"/>
    <col min="3" max="3" width="9.6640625" bestFit="1" customWidth="1"/>
    <col min="4" max="4" width="9.5" bestFit="1" customWidth="1"/>
    <col min="5" max="5" width="7" bestFit="1" customWidth="1"/>
    <col min="6" max="6" width="9.5" bestFit="1" customWidth="1"/>
    <col min="7" max="7" width="7" bestFit="1" customWidth="1"/>
    <col min="8" max="9" width="9.5" bestFit="1" customWidth="1"/>
    <col min="10" max="10" width="10.5" customWidth="1"/>
    <col min="11" max="11" width="10" customWidth="1"/>
    <col min="12" max="12" width="11.1640625" customWidth="1"/>
    <col min="13" max="13" width="9.6640625" bestFit="1" customWidth="1"/>
    <col min="14" max="15" width="12.6640625" customWidth="1"/>
    <col min="16" max="16" width="10.5" customWidth="1"/>
    <col min="17" max="17" width="9.6640625" bestFit="1" customWidth="1"/>
    <col min="18" max="19" width="12.1640625" customWidth="1"/>
    <col min="20" max="20" width="11.5" customWidth="1"/>
    <col min="21" max="22" width="10.33203125" customWidth="1"/>
    <col min="23" max="24" width="10.83203125" customWidth="1"/>
  </cols>
  <sheetData>
    <row r="1" spans="1:25" ht="1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41.25" customHeight="1" x14ac:dyDescent="0.2">
      <c r="A2" s="1"/>
      <c r="B2" s="2" t="s">
        <v>24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/>
      <c r="B3" s="4" t="s">
        <v>0</v>
      </c>
      <c r="C3" s="202">
        <v>2015</v>
      </c>
      <c r="D3" s="203"/>
      <c r="E3" s="202">
        <v>2016</v>
      </c>
      <c r="F3" s="203"/>
      <c r="G3" s="202">
        <v>2017</v>
      </c>
      <c r="H3" s="203"/>
      <c r="I3" s="202">
        <v>2018</v>
      </c>
      <c r="J3" s="203"/>
      <c r="K3" s="202">
        <v>2019</v>
      </c>
      <c r="L3" s="203"/>
      <c r="M3" s="202">
        <v>2020</v>
      </c>
      <c r="N3" s="203"/>
      <c r="O3" s="202">
        <v>2021</v>
      </c>
      <c r="P3" s="203"/>
      <c r="Q3" s="202">
        <v>2022</v>
      </c>
      <c r="R3" s="203"/>
      <c r="S3" s="202">
        <v>2023</v>
      </c>
      <c r="T3" s="203"/>
      <c r="U3" s="211">
        <v>2024</v>
      </c>
      <c r="V3" s="203"/>
      <c r="W3" s="202">
        <v>2025</v>
      </c>
      <c r="X3" s="203"/>
      <c r="Y3" s="1"/>
    </row>
    <row r="4" spans="1:25" x14ac:dyDescent="0.2">
      <c r="A4" s="1"/>
      <c r="B4" s="5" t="s">
        <v>20</v>
      </c>
      <c r="C4" s="6">
        <v>72600</v>
      </c>
      <c r="D4" s="7">
        <v>72600</v>
      </c>
      <c r="E4" s="6">
        <v>74400</v>
      </c>
      <c r="F4" s="7">
        <v>74400</v>
      </c>
      <c r="G4" s="6">
        <v>76200</v>
      </c>
      <c r="H4" s="7">
        <v>76200</v>
      </c>
      <c r="I4" s="6">
        <v>78000</v>
      </c>
      <c r="J4" s="7">
        <v>78000</v>
      </c>
      <c r="K4" s="6">
        <v>80400</v>
      </c>
      <c r="L4" s="7">
        <v>80400</v>
      </c>
      <c r="M4" s="8">
        <v>82800</v>
      </c>
      <c r="N4" s="8">
        <v>82800</v>
      </c>
      <c r="O4" s="8">
        <v>85200</v>
      </c>
      <c r="P4" s="8">
        <v>85200</v>
      </c>
      <c r="Q4" s="8">
        <v>84600</v>
      </c>
      <c r="R4" s="8">
        <v>84600</v>
      </c>
      <c r="S4" s="9">
        <v>87600</v>
      </c>
      <c r="T4" s="10">
        <v>87600</v>
      </c>
      <c r="U4" s="6"/>
      <c r="V4" s="7"/>
      <c r="W4" s="6"/>
      <c r="X4" s="7"/>
      <c r="Y4" s="1"/>
    </row>
    <row r="5" spans="1:25" x14ac:dyDescent="0.2">
      <c r="A5" s="1"/>
      <c r="B5" s="11" t="s">
        <v>29</v>
      </c>
      <c r="C5" s="12">
        <f>SUM(C4/C29)</f>
        <v>2.0529932415236263</v>
      </c>
      <c r="D5" s="13"/>
      <c r="E5" s="14">
        <f>SUM(E4/E29)</f>
        <v>2.0559869566418878</v>
      </c>
      <c r="F5" s="13"/>
      <c r="G5" s="14">
        <f>SUM(G4/G29)</f>
        <v>2.0551824581276801</v>
      </c>
      <c r="H5" s="15"/>
      <c r="I5" s="14">
        <f>SUM(I4/I29)</f>
        <v>2.0412435884015494</v>
      </c>
      <c r="J5" s="13"/>
      <c r="K5" s="14">
        <f>SUM(K4/K29)</f>
        <v>2.0457494720236125</v>
      </c>
      <c r="L5" s="13"/>
      <c r="M5" s="16">
        <f t="shared" ref="M5:T5" si="0">SUM(M4/M29)</f>
        <v>2.0418731967152475</v>
      </c>
      <c r="N5" s="12">
        <f t="shared" si="0"/>
        <v>2.1140245614930935</v>
      </c>
      <c r="O5" s="17">
        <f t="shared" si="0"/>
        <v>2.0509857730916443</v>
      </c>
      <c r="P5" s="12">
        <f t="shared" si="0"/>
        <v>2.1056273632701479</v>
      </c>
      <c r="Q5" s="17">
        <f t="shared" si="0"/>
        <v>2.1747512917405722</v>
      </c>
      <c r="R5" s="17">
        <f t="shared" si="0"/>
        <v>2.0070698204075823</v>
      </c>
      <c r="S5" s="17"/>
      <c r="T5" s="18">
        <f t="shared" si="0"/>
        <v>2.0305039172963699</v>
      </c>
      <c r="U5" s="19"/>
      <c r="V5" s="20"/>
      <c r="W5" s="19"/>
      <c r="X5" s="184"/>
      <c r="Y5" s="1"/>
    </row>
    <row r="6" spans="1:25" ht="16" thickBot="1" x14ac:dyDescent="0.25">
      <c r="A6" s="1"/>
      <c r="B6" s="21" t="s">
        <v>15</v>
      </c>
      <c r="C6" s="22">
        <f>SUM(D6/D4)</f>
        <v>0.68181818181818177</v>
      </c>
      <c r="D6" s="23">
        <v>49500</v>
      </c>
      <c r="E6" s="22">
        <f>SUM(F6/F4)</f>
        <v>0.68346774193548387</v>
      </c>
      <c r="F6" s="23">
        <v>50850</v>
      </c>
      <c r="G6" s="22">
        <f>SUM(H6/H4)</f>
        <v>0.68503937007874016</v>
      </c>
      <c r="H6" s="23">
        <v>52200</v>
      </c>
      <c r="I6" s="22">
        <f>SUM(J6/J4)</f>
        <v>0.68076923076923079</v>
      </c>
      <c r="J6" s="23">
        <v>53100</v>
      </c>
      <c r="K6" s="22">
        <f>SUM(L6/L4)</f>
        <v>0.67723880597014929</v>
      </c>
      <c r="L6" s="23">
        <v>54450</v>
      </c>
      <c r="M6" s="22">
        <f>SUM(N6/N4)</f>
        <v>0.67934782608695654</v>
      </c>
      <c r="N6" s="24">
        <v>56250</v>
      </c>
      <c r="O6" s="22">
        <f>SUM(P6/P4)</f>
        <v>0.68133802816901412</v>
      </c>
      <c r="P6" s="24">
        <v>58050</v>
      </c>
      <c r="Q6" s="22">
        <f>SUM(R6/R4)</f>
        <v>0.68617021276595747</v>
      </c>
      <c r="R6" s="24">
        <v>58050</v>
      </c>
      <c r="S6" s="22">
        <f>SUM(T6/T4)</f>
        <v>0.68321917808219179</v>
      </c>
      <c r="T6" s="23">
        <v>59850</v>
      </c>
      <c r="U6" s="25"/>
      <c r="V6" s="23"/>
      <c r="W6" s="26"/>
      <c r="X6" s="23"/>
      <c r="Y6" s="1"/>
    </row>
    <row r="7" spans="1:25" ht="16" thickTop="1" x14ac:dyDescent="0.2">
      <c r="A7" s="1"/>
      <c r="B7" s="27" t="s">
        <v>30</v>
      </c>
      <c r="C7" s="28"/>
      <c r="D7" s="29"/>
      <c r="E7" s="30"/>
      <c r="F7" s="29"/>
      <c r="G7" s="30"/>
      <c r="H7" s="29"/>
      <c r="I7" s="30"/>
      <c r="J7" s="29"/>
      <c r="K7" s="30"/>
      <c r="L7" s="29"/>
      <c r="M7" s="30"/>
      <c r="N7" s="29"/>
      <c r="O7" s="30"/>
      <c r="P7" s="29"/>
      <c r="Q7" s="30"/>
      <c r="R7" s="29"/>
      <c r="S7" s="30"/>
      <c r="T7" s="29"/>
      <c r="U7" s="31"/>
      <c r="V7" s="29"/>
      <c r="W7" s="30"/>
      <c r="X7" s="29"/>
      <c r="Y7" s="1"/>
    </row>
    <row r="8" spans="1:25" x14ac:dyDescent="0.2">
      <c r="A8" s="1"/>
      <c r="B8" s="32" t="s">
        <v>9</v>
      </c>
      <c r="C8" s="185">
        <f>SUM(D8/D4)</f>
        <v>9.35E-2</v>
      </c>
      <c r="D8" s="33">
        <v>6788.1</v>
      </c>
      <c r="E8" s="185">
        <f>SUM(F8/F4)</f>
        <v>9.35E-2</v>
      </c>
      <c r="F8" s="33">
        <v>6956.4</v>
      </c>
      <c r="G8" s="185">
        <f>SUM(H8/H4)</f>
        <v>9.35E-2</v>
      </c>
      <c r="H8" s="33">
        <v>7124.7</v>
      </c>
      <c r="I8" s="185">
        <f>SUM(J8/J4)</f>
        <v>9.2999999999999999E-2</v>
      </c>
      <c r="J8" s="33">
        <v>7254</v>
      </c>
      <c r="K8" s="185">
        <f>SUM(L8/L4)</f>
        <v>9.2999999999999999E-2</v>
      </c>
      <c r="L8" s="33">
        <v>7477.2</v>
      </c>
      <c r="M8" s="185">
        <f>SUM(N8/N4)</f>
        <v>9.2999999999999999E-2</v>
      </c>
      <c r="N8" s="33">
        <v>7700.4</v>
      </c>
      <c r="O8" s="185">
        <f>SUM(P8/P4)</f>
        <v>9.2999999999999999E-2</v>
      </c>
      <c r="P8" s="33">
        <v>7923.6</v>
      </c>
      <c r="Q8" s="185">
        <f>SUM(R8/R4)</f>
        <v>9.2999999999999999E-2</v>
      </c>
      <c r="R8" s="33">
        <v>7867.8</v>
      </c>
      <c r="S8" s="185">
        <f>SUM(T8/T4)</f>
        <v>9.2999999999999999E-2</v>
      </c>
      <c r="T8" s="33">
        <v>8146.8</v>
      </c>
      <c r="U8" s="34"/>
      <c r="V8" s="33"/>
      <c r="W8" s="35"/>
      <c r="X8" s="33"/>
      <c r="Y8" s="1"/>
    </row>
    <row r="9" spans="1:25" x14ac:dyDescent="0.2">
      <c r="A9" s="1"/>
      <c r="B9" s="32"/>
      <c r="C9" s="36"/>
      <c r="D9" s="33"/>
      <c r="E9" s="36"/>
      <c r="F9" s="33"/>
      <c r="G9" s="36"/>
      <c r="H9" s="33"/>
      <c r="I9" s="36"/>
      <c r="J9" s="33"/>
      <c r="K9" s="36"/>
      <c r="L9" s="33"/>
      <c r="M9" s="36"/>
      <c r="N9" s="33"/>
      <c r="O9" s="36"/>
      <c r="P9" s="33"/>
      <c r="Q9" s="36"/>
      <c r="R9" s="33"/>
      <c r="S9" s="36"/>
      <c r="T9" s="33"/>
      <c r="U9" s="34"/>
      <c r="V9" s="33"/>
      <c r="W9" s="35"/>
      <c r="X9" s="33"/>
      <c r="Y9" s="1"/>
    </row>
    <row r="10" spans="1:25" x14ac:dyDescent="0.2">
      <c r="A10" s="1"/>
      <c r="B10" s="32" t="s">
        <v>6</v>
      </c>
      <c r="C10" s="186">
        <f>SUM(D10/D6)</f>
        <v>8.2000000000000003E-2</v>
      </c>
      <c r="D10" s="33">
        <v>4059</v>
      </c>
      <c r="E10" s="186">
        <f>SUM(F10/F6)</f>
        <v>8.8000000000000009E-2</v>
      </c>
      <c r="F10" s="33">
        <v>4474.8</v>
      </c>
      <c r="G10" s="186">
        <f>SUM(H10/H6)</f>
        <v>8.8000000000000009E-2</v>
      </c>
      <c r="H10" s="33">
        <v>4593.6000000000004</v>
      </c>
      <c r="I10" s="186">
        <f>SUM(J10/J6)</f>
        <v>8.8000000000000009E-2</v>
      </c>
      <c r="J10" s="33">
        <v>4672.8</v>
      </c>
      <c r="K10" s="186">
        <f>SUM(L10/L6)</f>
        <v>8.0500091827364548E-2</v>
      </c>
      <c r="L10" s="33">
        <v>4383.2299999999996</v>
      </c>
      <c r="M10" s="186">
        <f>SUM(N10/N6)</f>
        <v>8.050008888888889E-2</v>
      </c>
      <c r="N10" s="33">
        <v>4528.13</v>
      </c>
      <c r="O10" s="186">
        <f>SUM(P10/P6)</f>
        <v>8.0500086132644269E-2</v>
      </c>
      <c r="P10" s="33">
        <v>4673.03</v>
      </c>
      <c r="Q10" s="186">
        <f>SUM(R10/R6)</f>
        <v>8.0500086132644269E-2</v>
      </c>
      <c r="R10" s="33">
        <v>4673.03</v>
      </c>
      <c r="S10" s="186">
        <f>SUM(T10/T6)</f>
        <v>8.1500083542188795E-2</v>
      </c>
      <c r="T10" s="33">
        <v>4877.78</v>
      </c>
      <c r="U10" s="34"/>
      <c r="V10" s="33"/>
      <c r="W10" s="35"/>
      <c r="X10" s="33"/>
      <c r="Y10" s="1"/>
    </row>
    <row r="11" spans="1:25" x14ac:dyDescent="0.2">
      <c r="A11" s="1"/>
      <c r="B11" s="32"/>
      <c r="C11" s="36"/>
      <c r="D11" s="33"/>
      <c r="E11" s="36"/>
      <c r="F11" s="33"/>
      <c r="G11" s="36"/>
      <c r="H11" s="33"/>
      <c r="I11" s="36"/>
      <c r="J11" s="33"/>
      <c r="K11" s="36"/>
      <c r="L11" s="33"/>
      <c r="M11" s="36"/>
      <c r="N11" s="33"/>
      <c r="O11" s="36"/>
      <c r="P11" s="33"/>
      <c r="Q11" s="36"/>
      <c r="R11" s="33"/>
      <c r="S11" s="36"/>
      <c r="T11" s="33"/>
      <c r="U11" s="34"/>
      <c r="V11" s="33"/>
      <c r="W11" s="35"/>
      <c r="X11" s="33"/>
      <c r="Y11" s="1"/>
    </row>
    <row r="12" spans="1:25" x14ac:dyDescent="0.2">
      <c r="A12" s="1"/>
      <c r="B12" s="32" t="s">
        <v>2</v>
      </c>
      <c r="C12" s="186">
        <f>SUM(D12/D6)</f>
        <v>1.1750101010101009E-2</v>
      </c>
      <c r="D12" s="33">
        <v>581.63</v>
      </c>
      <c r="E12" s="186">
        <f>SUM(F12/F6)</f>
        <v>1.1750049164208456E-2</v>
      </c>
      <c r="F12" s="33">
        <v>597.49</v>
      </c>
      <c r="G12" s="186">
        <f>SUM(H12/H6)</f>
        <v>1.2749999999999999E-2</v>
      </c>
      <c r="H12" s="33">
        <v>665.55</v>
      </c>
      <c r="I12" s="186">
        <f>SUM(J12/J6)</f>
        <v>1.2750094161958568E-2</v>
      </c>
      <c r="J12" s="33">
        <v>677.03</v>
      </c>
      <c r="K12" s="186">
        <f>SUM(L12/L6)</f>
        <v>1.5249954086317723E-2</v>
      </c>
      <c r="L12" s="33">
        <v>830.36</v>
      </c>
      <c r="M12" s="186">
        <f>SUM(N12/N6)</f>
        <v>1.5249955555555554E-2</v>
      </c>
      <c r="N12" s="33">
        <v>857.81</v>
      </c>
      <c r="O12" s="186">
        <f>SUM(P12/P6)</f>
        <v>1.5249956933677864E-2</v>
      </c>
      <c r="P12" s="33">
        <v>885.26</v>
      </c>
      <c r="Q12" s="186">
        <f>SUM(R12/R6)</f>
        <v>1.5249956933677864E-2</v>
      </c>
      <c r="R12" s="33">
        <v>885.26</v>
      </c>
      <c r="S12" s="186">
        <f>SUM(T12/T6)</f>
        <v>1.5249958228905599E-2</v>
      </c>
      <c r="T12" s="33">
        <v>912.71</v>
      </c>
      <c r="U12" s="34"/>
      <c r="V12" s="33"/>
      <c r="W12" s="35"/>
      <c r="X12" s="33"/>
      <c r="Y12" s="1"/>
    </row>
    <row r="13" spans="1:25" x14ac:dyDescent="0.2">
      <c r="A13" s="1"/>
      <c r="B13" s="32"/>
      <c r="C13" s="36"/>
      <c r="D13" s="33"/>
      <c r="E13" s="36"/>
      <c r="F13" s="33"/>
      <c r="G13" s="36"/>
      <c r="H13" s="33"/>
      <c r="I13" s="36"/>
      <c r="J13" s="33"/>
      <c r="K13" s="36"/>
      <c r="L13" s="33"/>
      <c r="M13" s="36"/>
      <c r="N13" s="33"/>
      <c r="O13" s="36"/>
      <c r="P13" s="33"/>
      <c r="Q13" s="36"/>
      <c r="R13" s="33"/>
      <c r="S13" s="36"/>
      <c r="T13" s="33"/>
      <c r="U13" s="34"/>
      <c r="V13" s="33"/>
      <c r="W13" s="35"/>
      <c r="X13" s="33"/>
      <c r="Y13" s="1"/>
    </row>
    <row r="14" spans="1:25" x14ac:dyDescent="0.2">
      <c r="A14" s="1"/>
      <c r="B14" s="32" t="s">
        <v>10</v>
      </c>
      <c r="C14" s="186">
        <f>SUM(D14/D4)</f>
        <v>1.4999999999999999E-2</v>
      </c>
      <c r="D14" s="33">
        <v>1089</v>
      </c>
      <c r="E14" s="186">
        <f>SUM(F14/F4)</f>
        <v>1.4999999999999999E-2</v>
      </c>
      <c r="F14" s="33">
        <v>1116</v>
      </c>
      <c r="G14" s="186">
        <f>SUM(H14/H4)</f>
        <v>1.4999999999999999E-2</v>
      </c>
      <c r="H14" s="33">
        <v>1143</v>
      </c>
      <c r="I14" s="186">
        <f>SUM(J14/J4)</f>
        <v>1.4999999999999999E-2</v>
      </c>
      <c r="J14" s="33">
        <v>1170</v>
      </c>
      <c r="K14" s="186">
        <f>SUM(L14/L4)</f>
        <v>1.2500000000000001E-2</v>
      </c>
      <c r="L14" s="33">
        <v>1005</v>
      </c>
      <c r="M14" s="186">
        <f>SUM(N14/N4)</f>
        <v>1.2E-2</v>
      </c>
      <c r="N14" s="33">
        <v>993.6</v>
      </c>
      <c r="O14" s="186">
        <f>SUM(P14/P4)</f>
        <v>1.2E-2</v>
      </c>
      <c r="P14" s="33">
        <v>1022.4</v>
      </c>
      <c r="Q14" s="186">
        <f>SUM(R14/R4)</f>
        <v>1.2E-2</v>
      </c>
      <c r="R14" s="33">
        <v>1015.2</v>
      </c>
      <c r="S14" s="186">
        <f>SUM(T14/T4)</f>
        <v>1.2999999999999999E-2</v>
      </c>
      <c r="T14" s="33">
        <v>1138.8</v>
      </c>
      <c r="U14" s="34"/>
      <c r="V14" s="33"/>
      <c r="W14" s="35"/>
      <c r="X14" s="33"/>
      <c r="Y14" s="1"/>
    </row>
    <row r="15" spans="1:25" x14ac:dyDescent="0.2">
      <c r="A15" s="1"/>
      <c r="B15" s="37"/>
      <c r="C15" s="187"/>
      <c r="D15" s="38"/>
      <c r="E15" s="187"/>
      <c r="F15" s="38"/>
      <c r="G15" s="187"/>
      <c r="H15" s="38"/>
      <c r="I15" s="187"/>
      <c r="J15" s="38"/>
      <c r="K15" s="187"/>
      <c r="L15" s="38"/>
      <c r="M15" s="187"/>
      <c r="N15" s="38"/>
      <c r="O15" s="187"/>
      <c r="P15" s="38"/>
      <c r="Q15" s="187"/>
      <c r="R15" s="38"/>
      <c r="S15" s="187"/>
      <c r="T15" s="38"/>
      <c r="U15" s="39"/>
      <c r="V15" s="38"/>
      <c r="W15" s="40"/>
      <c r="X15" s="38"/>
      <c r="Y15" s="1"/>
    </row>
    <row r="16" spans="1:25" ht="16" thickBot="1" x14ac:dyDescent="0.25">
      <c r="A16" s="1"/>
      <c r="B16" s="41" t="s">
        <v>33</v>
      </c>
      <c r="C16" s="188">
        <f>SUM(D16/D4)</f>
        <v>0.17242052341597797</v>
      </c>
      <c r="D16" s="42">
        <f>SUM(D8:D14)</f>
        <v>12517.73</v>
      </c>
      <c r="E16" s="188">
        <f>SUM(F16/F4)</f>
        <v>0.17667594086021507</v>
      </c>
      <c r="F16" s="42">
        <f>SUM(F8:F14)</f>
        <v>13144.69</v>
      </c>
      <c r="G16" s="188">
        <f>SUM(H16/H4)</f>
        <v>0.17751771653543305</v>
      </c>
      <c r="H16" s="42">
        <f>SUM(H8:H14)</f>
        <v>13526.849999999999</v>
      </c>
      <c r="I16" s="188">
        <f>SUM(J16/J4)</f>
        <v>0.1765875641025641</v>
      </c>
      <c r="J16" s="42">
        <f>SUM(J8:J14)</f>
        <v>13773.83</v>
      </c>
      <c r="K16" s="188">
        <f>SUM(L16/L4)</f>
        <v>0.17034564676616917</v>
      </c>
      <c r="L16" s="42">
        <f>SUM(L8:L14)</f>
        <v>13695.79</v>
      </c>
      <c r="M16" s="188">
        <f>SUM(N16/N4)</f>
        <v>0.17004758454106278</v>
      </c>
      <c r="N16" s="42">
        <f>SUM(N8:N14)</f>
        <v>14079.939999999999</v>
      </c>
      <c r="O16" s="188">
        <f>SUM(P16/P4)</f>
        <v>0.17023814553990613</v>
      </c>
      <c r="P16" s="42">
        <f>SUM(P8:P14)</f>
        <v>14504.29</v>
      </c>
      <c r="Q16" s="188">
        <f>SUM(R16/R4)</f>
        <v>0.17070082742316786</v>
      </c>
      <c r="R16" s="42">
        <f>SUM(R8:R14)</f>
        <v>14441.29</v>
      </c>
      <c r="S16" s="188">
        <f>SUM(T16/T4)</f>
        <v>0.17210148401826483</v>
      </c>
      <c r="T16" s="42">
        <f>SUM(T8:T14)</f>
        <v>15076.09</v>
      </c>
      <c r="U16" s="43"/>
      <c r="V16" s="42"/>
      <c r="W16" s="44"/>
      <c r="X16" s="42"/>
      <c r="Y16" s="1"/>
    </row>
    <row r="17" spans="1:25" ht="16" thickTop="1" x14ac:dyDescent="0.2">
      <c r="A17" s="1"/>
      <c r="B17" s="45"/>
      <c r="C17" s="46"/>
      <c r="D17" s="47"/>
      <c r="E17" s="48"/>
      <c r="F17" s="47"/>
      <c r="G17" s="48"/>
      <c r="H17" s="47"/>
      <c r="I17" s="48"/>
      <c r="J17" s="47"/>
      <c r="K17" s="48"/>
      <c r="L17" s="47"/>
      <c r="M17" s="48"/>
      <c r="N17" s="47"/>
      <c r="O17" s="48"/>
      <c r="P17" s="47"/>
      <c r="Q17" s="48"/>
      <c r="R17" s="47"/>
      <c r="S17" s="48"/>
      <c r="T17" s="47"/>
      <c r="U17" s="49"/>
      <c r="V17" s="47"/>
      <c r="W17" s="48"/>
      <c r="X17" s="47"/>
      <c r="Y17" s="1"/>
    </row>
    <row r="18" spans="1:25" ht="16" thickBot="1" x14ac:dyDescent="0.25">
      <c r="A18" s="1"/>
      <c r="B18" s="41" t="s">
        <v>16</v>
      </c>
      <c r="C18" s="188">
        <f>SUM(D18/D4)</f>
        <v>0.82757947658402209</v>
      </c>
      <c r="D18" s="50">
        <f>SUM(D4-D16)</f>
        <v>60082.270000000004</v>
      </c>
      <c r="E18" s="188">
        <f>SUM(F18/F4)</f>
        <v>0.8233240591397849</v>
      </c>
      <c r="F18" s="50">
        <f>SUM(F4-F16)</f>
        <v>61255.31</v>
      </c>
      <c r="G18" s="188">
        <f>SUM(H18/H4)</f>
        <v>0.82248228346456698</v>
      </c>
      <c r="H18" s="50">
        <f>SUM(H4-H16)</f>
        <v>62673.15</v>
      </c>
      <c r="I18" s="188">
        <f>SUM(J18/J4)</f>
        <v>0.82341243589743585</v>
      </c>
      <c r="J18" s="50">
        <f>SUM(J4-J16)</f>
        <v>64226.17</v>
      </c>
      <c r="K18" s="188">
        <f>SUM(L18/L4)</f>
        <v>0.82965435323383074</v>
      </c>
      <c r="L18" s="50">
        <f>SUM(L4-L16)</f>
        <v>66704.209999999992</v>
      </c>
      <c r="M18" s="188">
        <f>SUM(N18/N4)</f>
        <v>0.82995241545893716</v>
      </c>
      <c r="N18" s="50">
        <f>SUM(N4-N16)</f>
        <v>68720.06</v>
      </c>
      <c r="O18" s="188">
        <f>SUM(P18/P4)</f>
        <v>0.82976185446009376</v>
      </c>
      <c r="P18" s="50">
        <f>SUM(P4-P16)</f>
        <v>70695.709999999992</v>
      </c>
      <c r="Q18" s="188">
        <f>SUM(R18/R4)</f>
        <v>0.82929917257683206</v>
      </c>
      <c r="R18" s="50">
        <f>SUM(R4-R16)</f>
        <v>70158.709999999992</v>
      </c>
      <c r="S18" s="188">
        <f>SUM(T18/T4)</f>
        <v>0.82789851598173525</v>
      </c>
      <c r="T18" s="50">
        <f>SUM(T4-T16)</f>
        <v>72523.91</v>
      </c>
      <c r="U18" s="43"/>
      <c r="V18" s="42"/>
      <c r="W18" s="44"/>
      <c r="X18" s="42"/>
      <c r="Y18" s="1"/>
    </row>
    <row r="19" spans="1:25" ht="16" thickTop="1" x14ac:dyDescent="0.2">
      <c r="A19" s="1"/>
      <c r="B19" s="51"/>
      <c r="C19" s="46"/>
      <c r="D19" s="47"/>
      <c r="E19" s="48"/>
      <c r="F19" s="47"/>
      <c r="G19" s="48"/>
      <c r="H19" s="47"/>
      <c r="I19" s="48"/>
      <c r="J19" s="47"/>
      <c r="K19" s="48"/>
      <c r="L19" s="47"/>
      <c r="M19" s="48"/>
      <c r="N19" s="47"/>
      <c r="O19" s="48"/>
      <c r="P19" s="47"/>
      <c r="Q19" s="48"/>
      <c r="R19" s="1"/>
      <c r="S19" s="1"/>
      <c r="T19" s="52"/>
      <c r="U19" s="1"/>
      <c r="V19" s="1"/>
      <c r="W19" s="1"/>
      <c r="X19" s="1"/>
      <c r="Y19" s="1"/>
    </row>
    <row r="20" spans="1:25" x14ac:dyDescent="0.2">
      <c r="A20" s="1"/>
      <c r="B20" s="53" t="s">
        <v>12</v>
      </c>
      <c r="C20" s="189">
        <f>SUM(D20/D4)</f>
        <v>0.16567493112947659</v>
      </c>
      <c r="D20" s="54">
        <v>12028</v>
      </c>
      <c r="E20" s="189">
        <f>SUM(F20/F4)</f>
        <v>0.16403225806451613</v>
      </c>
      <c r="F20" s="54">
        <v>12204</v>
      </c>
      <c r="G20" s="189">
        <f>SUM(H20/H4)</f>
        <v>0.16401574803149607</v>
      </c>
      <c r="H20" s="54">
        <v>12498</v>
      </c>
      <c r="I20" s="189">
        <f>SUM(J20/J4)</f>
        <v>0.16376923076923078</v>
      </c>
      <c r="J20" s="54">
        <v>12774</v>
      </c>
      <c r="K20" s="189">
        <f>SUM(L20/L4)</f>
        <v>0.16527363184079602</v>
      </c>
      <c r="L20" s="54">
        <v>13288</v>
      </c>
      <c r="M20" s="189">
        <f>SUM(N20/N4)</f>
        <v>0.16497584541062801</v>
      </c>
      <c r="N20" s="54">
        <v>13660</v>
      </c>
      <c r="O20" s="189">
        <f>SUM(P20/P4)</f>
        <v>0.16448356807511738</v>
      </c>
      <c r="P20" s="54">
        <v>14014</v>
      </c>
      <c r="Q20" s="189">
        <f>SUM(R20/R4)</f>
        <v>0.15799054373522459</v>
      </c>
      <c r="R20" s="54">
        <v>13366</v>
      </c>
      <c r="S20" s="189">
        <f>SUM(T20/T4)</f>
        <v>0.15118721461187215</v>
      </c>
      <c r="T20" s="54">
        <v>13244</v>
      </c>
      <c r="U20" s="55"/>
      <c r="V20" s="54"/>
      <c r="W20" s="56"/>
      <c r="X20" s="54"/>
      <c r="Y20" s="1"/>
    </row>
    <row r="21" spans="1:25" x14ac:dyDescent="0.2">
      <c r="A21" s="1"/>
      <c r="B21" s="32" t="s">
        <v>14</v>
      </c>
      <c r="C21" s="186">
        <f>SUM(D21/D4)</f>
        <v>9.4859504132231397E-3</v>
      </c>
      <c r="D21" s="33">
        <v>688.68</v>
      </c>
      <c r="E21" s="186">
        <f>SUM(F21/F4)</f>
        <v>9.3967741935483875E-3</v>
      </c>
      <c r="F21" s="33">
        <v>699.12</v>
      </c>
      <c r="G21" s="186">
        <f>SUM(H21/H4)</f>
        <v>9.4181102362204724E-3</v>
      </c>
      <c r="H21" s="33">
        <v>717.66</v>
      </c>
      <c r="I21" s="186">
        <f>SUM(J21/J4)</f>
        <v>9.4569230769230763E-3</v>
      </c>
      <c r="J21" s="33">
        <v>737.64</v>
      </c>
      <c r="K21" s="186">
        <f>SUM(L21/L4)</f>
        <v>9.586567164179105E-3</v>
      </c>
      <c r="L21" s="33">
        <v>770.76</v>
      </c>
      <c r="M21" s="186">
        <f>SUM(N21/N4)</f>
        <v>9.569565217391305E-3</v>
      </c>
      <c r="N21" s="33">
        <v>792.36</v>
      </c>
      <c r="O21" s="186">
        <f>SUM(P21/P4)</f>
        <v>9.2873239436619716E-3</v>
      </c>
      <c r="P21" s="33">
        <v>791.28</v>
      </c>
      <c r="Q21" s="186">
        <f>SUM(R21/R4)</f>
        <v>8.731914893617021E-3</v>
      </c>
      <c r="R21" s="33">
        <v>738.72</v>
      </c>
      <c r="S21" s="186">
        <f>SUM(T21/T4)</f>
        <v>8.0773972602739726E-3</v>
      </c>
      <c r="T21" s="33">
        <v>707.58</v>
      </c>
      <c r="U21" s="34"/>
      <c r="V21" s="33"/>
      <c r="W21" s="35"/>
      <c r="X21" s="33"/>
      <c r="Y21" s="1"/>
    </row>
    <row r="22" spans="1:25" x14ac:dyDescent="0.2">
      <c r="A22" s="1"/>
      <c r="B22" s="37" t="s">
        <v>13</v>
      </c>
      <c r="C22" s="187">
        <f>SUM(D22/D4)</f>
        <v>5.7969696969696971E-3</v>
      </c>
      <c r="D22" s="38">
        <v>420.86</v>
      </c>
      <c r="E22" s="187">
        <f>SUM(F22/F4)</f>
        <v>5.7424731182795698E-3</v>
      </c>
      <c r="F22" s="38">
        <v>427.24</v>
      </c>
      <c r="G22" s="187">
        <f>SUM(H22/H4)</f>
        <v>5.755511811023622E-3</v>
      </c>
      <c r="H22" s="38">
        <v>438.57</v>
      </c>
      <c r="I22" s="187">
        <f>SUM(J22/J4)</f>
        <v>5.7792307692307691E-3</v>
      </c>
      <c r="J22" s="38">
        <v>450.78</v>
      </c>
      <c r="K22" s="187">
        <f>SUM(L22/L4)</f>
        <v>5.8584577114427858E-3</v>
      </c>
      <c r="L22" s="38">
        <v>471.02</v>
      </c>
      <c r="M22" s="187">
        <f>SUM(N22/N4)</f>
        <v>5.848067632850242E-3</v>
      </c>
      <c r="N22" s="38">
        <v>484.22</v>
      </c>
      <c r="O22" s="187">
        <f>SUM(P22/P4)</f>
        <v>0</v>
      </c>
      <c r="P22" s="38">
        <v>0</v>
      </c>
      <c r="Q22" s="187">
        <f>SUM(R22/R4)</f>
        <v>0</v>
      </c>
      <c r="R22" s="38">
        <v>0</v>
      </c>
      <c r="S22" s="187">
        <f>SUM(T22/T4)</f>
        <v>0</v>
      </c>
      <c r="T22" s="38">
        <v>0</v>
      </c>
      <c r="U22" s="39"/>
      <c r="V22" s="38"/>
      <c r="W22" s="40"/>
      <c r="X22" s="38"/>
      <c r="Y22" s="1"/>
    </row>
    <row r="23" spans="1:25" ht="16" thickBot="1" x14ac:dyDescent="0.25">
      <c r="A23" s="1"/>
      <c r="B23" s="41" t="s">
        <v>35</v>
      </c>
      <c r="C23" s="190">
        <f>SUM(D23/D4)</f>
        <v>0.18095785123966943</v>
      </c>
      <c r="D23" s="42">
        <f>SUM(D20:D22)</f>
        <v>13137.54</v>
      </c>
      <c r="E23" s="190">
        <f>SUM(F23/F4)</f>
        <v>0.1791715053763441</v>
      </c>
      <c r="F23" s="42">
        <f>SUM(F20:F22)</f>
        <v>13330.36</v>
      </c>
      <c r="G23" s="190">
        <f>SUM(H23/H4)</f>
        <v>0.17918937007874014</v>
      </c>
      <c r="H23" s="42">
        <f>SUM(H20:H22)</f>
        <v>13654.23</v>
      </c>
      <c r="I23" s="190">
        <f>SUM(J23/J4)</f>
        <v>0.17900538461538462</v>
      </c>
      <c r="J23" s="42">
        <f>SUM(J20:J22)</f>
        <v>13962.42</v>
      </c>
      <c r="K23" s="190">
        <f>SUM(L23/L4)</f>
        <v>0.18071865671641793</v>
      </c>
      <c r="L23" s="42">
        <f>SUM(L20:L22)</f>
        <v>14529.78</v>
      </c>
      <c r="M23" s="190">
        <f>SUM(N23/N4)</f>
        <v>0.18039347826086957</v>
      </c>
      <c r="N23" s="42">
        <f>SUM(N20:N22)</f>
        <v>14936.58</v>
      </c>
      <c r="O23" s="190">
        <f>SUM(P23/P4)</f>
        <v>0.17377089201877935</v>
      </c>
      <c r="P23" s="42">
        <f>SUM(P20:P22)</f>
        <v>14805.28</v>
      </c>
      <c r="Q23" s="190">
        <f>SUM(R23/R4)</f>
        <v>0.16672245862884161</v>
      </c>
      <c r="R23" s="42">
        <f>SUM(R20:R22)</f>
        <v>14104.72</v>
      </c>
      <c r="S23" s="190">
        <f>SUM(T23/T4)</f>
        <v>0.15926461187214611</v>
      </c>
      <c r="T23" s="42">
        <f>SUM(T20:T22)</f>
        <v>13951.58</v>
      </c>
      <c r="U23" s="43"/>
      <c r="V23" s="42"/>
      <c r="W23" s="44"/>
      <c r="X23" s="42"/>
      <c r="Y23" s="1"/>
    </row>
    <row r="24" spans="1:25" ht="16" thickTop="1" x14ac:dyDescent="0.2">
      <c r="A24" s="1"/>
      <c r="B24" s="45"/>
      <c r="C24" s="46"/>
      <c r="D24" s="47"/>
      <c r="E24" s="46"/>
      <c r="F24" s="47"/>
      <c r="G24" s="46"/>
      <c r="H24" s="47"/>
      <c r="I24" s="46"/>
      <c r="J24" s="47"/>
      <c r="K24" s="46"/>
      <c r="L24" s="47"/>
      <c r="M24" s="46"/>
      <c r="N24" s="47"/>
      <c r="O24" s="46"/>
      <c r="P24" s="47"/>
      <c r="Q24" s="46"/>
      <c r="R24" s="47"/>
      <c r="S24" s="46"/>
      <c r="T24" s="47"/>
      <c r="U24" s="57"/>
      <c r="V24" s="58"/>
      <c r="W24" s="48"/>
      <c r="X24" s="47"/>
      <c r="Y24" s="1"/>
    </row>
    <row r="25" spans="1:25" ht="16" thickBot="1" x14ac:dyDescent="0.25">
      <c r="A25" s="1"/>
      <c r="B25" s="41" t="s">
        <v>17</v>
      </c>
      <c r="C25" s="188">
        <f>SUM(D25/D4)</f>
        <v>0.64662162534435264</v>
      </c>
      <c r="D25" s="50">
        <f>SUM(D18-D23)</f>
        <v>46944.73</v>
      </c>
      <c r="E25" s="188">
        <f>SUM(F25/F4)</f>
        <v>0.64415255376344083</v>
      </c>
      <c r="F25" s="50">
        <f>SUM(F18-F23)</f>
        <v>47924.95</v>
      </c>
      <c r="G25" s="188">
        <f>SUM(H25/H4)</f>
        <v>0.64329291338582673</v>
      </c>
      <c r="H25" s="50">
        <f>SUM(H18-H23)</f>
        <v>49018.92</v>
      </c>
      <c r="I25" s="188">
        <f>SUM(J25/J4)</f>
        <v>0.64440705128205134</v>
      </c>
      <c r="J25" s="50">
        <f>SUM(J18-J23)</f>
        <v>50263.75</v>
      </c>
      <c r="K25" s="188">
        <f>SUM(L25/L4)</f>
        <v>0.6489356965174129</v>
      </c>
      <c r="L25" s="50">
        <f>SUM(L18-L23)</f>
        <v>52174.429999999993</v>
      </c>
      <c r="M25" s="188">
        <f>SUM(N25/N4)</f>
        <v>0.64955893719806757</v>
      </c>
      <c r="N25" s="50">
        <f>SUM(N18-N23)</f>
        <v>53783.479999999996</v>
      </c>
      <c r="O25" s="188">
        <f>SUM(P25/P4)</f>
        <v>0.6559909624413145</v>
      </c>
      <c r="P25" s="50">
        <f>SUM(P18-P23)</f>
        <v>55890.429999999993</v>
      </c>
      <c r="Q25" s="188">
        <f>SUM(R25/R4)</f>
        <v>0.66257671394799045</v>
      </c>
      <c r="R25" s="50">
        <f>SUM(R18-R23)</f>
        <v>56053.989999999991</v>
      </c>
      <c r="S25" s="188">
        <f>SUM(T25/T4)</f>
        <v>0.66863390410958901</v>
      </c>
      <c r="T25" s="50">
        <f>SUM(T18-T23)</f>
        <v>58572.33</v>
      </c>
      <c r="U25" s="43"/>
      <c r="V25" s="42"/>
      <c r="W25" s="44"/>
      <c r="X25" s="42"/>
      <c r="Y25" s="1"/>
    </row>
    <row r="26" spans="1:25" ht="16" thickTop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42.75" customHeight="1" x14ac:dyDescent="0.2">
      <c r="A27" s="1"/>
      <c r="B27" s="59" t="s">
        <v>25</v>
      </c>
      <c r="C27" s="60"/>
      <c r="D27" s="60"/>
      <c r="E27" s="60"/>
      <c r="F27" s="60"/>
      <c r="G27" s="3"/>
      <c r="H27" s="3"/>
      <c r="I27" s="1"/>
      <c r="J27" s="1"/>
      <c r="K27" s="1"/>
      <c r="L27" s="1"/>
      <c r="M27" s="208">
        <f>M3</f>
        <v>2020</v>
      </c>
      <c r="N27" s="209"/>
      <c r="O27" s="208">
        <f>O3</f>
        <v>2021</v>
      </c>
      <c r="P27" s="209"/>
      <c r="Q27" s="208">
        <f>Q3</f>
        <v>2022</v>
      </c>
      <c r="R27" s="209"/>
      <c r="S27" s="208">
        <f>S3</f>
        <v>2023</v>
      </c>
      <c r="T27" s="209"/>
      <c r="U27" s="210">
        <f>U3</f>
        <v>2024</v>
      </c>
      <c r="V27" s="209"/>
      <c r="W27" s="208">
        <f>W3</f>
        <v>2025</v>
      </c>
      <c r="X27" s="209"/>
      <c r="Y27" s="1"/>
    </row>
    <row r="28" spans="1:25" x14ac:dyDescent="0.2">
      <c r="A28" s="1"/>
      <c r="B28" s="61" t="s">
        <v>0</v>
      </c>
      <c r="C28" s="204">
        <f>C3</f>
        <v>2015</v>
      </c>
      <c r="D28" s="205"/>
      <c r="E28" s="204">
        <f>E3</f>
        <v>2016</v>
      </c>
      <c r="F28" s="205"/>
      <c r="G28" s="204">
        <f>G3</f>
        <v>2017</v>
      </c>
      <c r="H28" s="205"/>
      <c r="I28" s="204">
        <f>I3</f>
        <v>2018</v>
      </c>
      <c r="J28" s="205"/>
      <c r="K28" s="204">
        <f>K3</f>
        <v>2019</v>
      </c>
      <c r="L28" s="205"/>
      <c r="M28" s="62" t="s">
        <v>4</v>
      </c>
      <c r="N28" s="63" t="s">
        <v>7</v>
      </c>
      <c r="O28" s="64" t="s">
        <v>4</v>
      </c>
      <c r="P28" s="63" t="s">
        <v>7</v>
      </c>
      <c r="Q28" s="64" t="s">
        <v>4</v>
      </c>
      <c r="R28" s="64" t="s">
        <v>4</v>
      </c>
      <c r="S28" s="64" t="s">
        <v>4</v>
      </c>
      <c r="T28" s="62" t="s">
        <v>4</v>
      </c>
      <c r="U28" s="65"/>
      <c r="V28" s="66"/>
      <c r="W28" s="67"/>
      <c r="X28" s="66"/>
      <c r="Y28" s="1"/>
    </row>
    <row r="29" spans="1:25" x14ac:dyDescent="0.2">
      <c r="A29" s="1"/>
      <c r="B29" s="68" t="s">
        <v>21</v>
      </c>
      <c r="C29" s="69">
        <v>35363</v>
      </c>
      <c r="D29" s="70">
        <v>35363</v>
      </c>
      <c r="E29" s="69">
        <v>36187</v>
      </c>
      <c r="F29" s="70">
        <v>36187</v>
      </c>
      <c r="G29" s="71">
        <v>37077</v>
      </c>
      <c r="H29" s="71">
        <v>37077</v>
      </c>
      <c r="I29" s="69">
        <v>38212</v>
      </c>
      <c r="J29" s="70">
        <v>38212</v>
      </c>
      <c r="K29" s="71">
        <v>39301</v>
      </c>
      <c r="L29" s="71">
        <v>39301</v>
      </c>
      <c r="M29" s="72">
        <v>40551</v>
      </c>
      <c r="N29" s="70">
        <v>39167</v>
      </c>
      <c r="O29" s="73">
        <v>41541</v>
      </c>
      <c r="P29" s="70">
        <v>40463</v>
      </c>
      <c r="Q29" s="73">
        <v>38901</v>
      </c>
      <c r="R29" s="74">
        <v>42151</v>
      </c>
      <c r="S29" s="73"/>
      <c r="T29" s="75">
        <v>43142</v>
      </c>
      <c r="U29" s="76"/>
      <c r="V29" s="77"/>
      <c r="W29" s="76"/>
      <c r="X29" s="77"/>
      <c r="Y29" s="1"/>
    </row>
    <row r="30" spans="1:25" x14ac:dyDescent="0.2">
      <c r="A30" s="1"/>
      <c r="B30" s="78" t="s">
        <v>22</v>
      </c>
      <c r="C30" s="79" t="s">
        <v>1</v>
      </c>
      <c r="D30" s="80" t="s">
        <v>23</v>
      </c>
      <c r="E30" s="81" t="s">
        <v>1</v>
      </c>
      <c r="F30" s="80" t="s">
        <v>23</v>
      </c>
      <c r="G30" s="81" t="s">
        <v>1</v>
      </c>
      <c r="H30" s="82" t="s">
        <v>23</v>
      </c>
      <c r="I30" s="79" t="s">
        <v>1</v>
      </c>
      <c r="J30" s="80" t="s">
        <v>23</v>
      </c>
      <c r="K30" s="81" t="s">
        <v>1</v>
      </c>
      <c r="L30" s="82" t="s">
        <v>23</v>
      </c>
      <c r="M30" s="79" t="s">
        <v>1</v>
      </c>
      <c r="N30" s="80" t="s">
        <v>23</v>
      </c>
      <c r="O30" s="81" t="s">
        <v>1</v>
      </c>
      <c r="P30" s="80" t="s">
        <v>23</v>
      </c>
      <c r="Q30" s="81" t="s">
        <v>1</v>
      </c>
      <c r="R30" s="80" t="s">
        <v>23</v>
      </c>
      <c r="S30" s="81" t="s">
        <v>1</v>
      </c>
      <c r="T30" s="83" t="s">
        <v>23</v>
      </c>
      <c r="U30" s="81" t="s">
        <v>1</v>
      </c>
      <c r="V30" s="80" t="s">
        <v>23</v>
      </c>
      <c r="W30" s="81" t="s">
        <v>1</v>
      </c>
      <c r="X30" s="80" t="s">
        <v>23</v>
      </c>
      <c r="Y30" s="1"/>
    </row>
    <row r="31" spans="1:25" ht="16" thickBot="1" x14ac:dyDescent="0.25">
      <c r="A31" s="1"/>
      <c r="B31" s="21" t="s">
        <v>15</v>
      </c>
      <c r="C31" s="22">
        <f>SUM(D31/D4)</f>
        <v>0.68181818181818177</v>
      </c>
      <c r="D31" s="23">
        <f>SUM(D6)</f>
        <v>49500</v>
      </c>
      <c r="E31" s="22">
        <f>SUM(F31/F4)</f>
        <v>0.68346774193548387</v>
      </c>
      <c r="F31" s="23">
        <f>SUM(F6)</f>
        <v>50850</v>
      </c>
      <c r="G31" s="22">
        <f>SUM(H31/H4)</f>
        <v>0.68503937007874016</v>
      </c>
      <c r="H31" s="24">
        <f>SUM(H6)</f>
        <v>52200</v>
      </c>
      <c r="I31" s="22">
        <f>SUM(J31/J4)</f>
        <v>0.68076923076923079</v>
      </c>
      <c r="J31" s="23">
        <f>SUM(J6)</f>
        <v>53100</v>
      </c>
      <c r="K31" s="22">
        <f>SUM(L31/L4)</f>
        <v>0.67723880597014929</v>
      </c>
      <c r="L31" s="24">
        <f>SUM(L6)</f>
        <v>54450</v>
      </c>
      <c r="M31" s="84">
        <f>SUM(N6)</f>
        <v>56250</v>
      </c>
      <c r="N31" s="85">
        <f>SUM(N6)</f>
        <v>56250</v>
      </c>
      <c r="O31" s="26">
        <f>SUM(P6)</f>
        <v>58050</v>
      </c>
      <c r="P31" s="85">
        <f>SUM(P6)</f>
        <v>58050</v>
      </c>
      <c r="Q31" s="26">
        <f>SUM(R6)</f>
        <v>58050</v>
      </c>
      <c r="R31" s="85">
        <f>SUM(R6)</f>
        <v>58050</v>
      </c>
      <c r="S31" s="26">
        <f>SUM(T6)</f>
        <v>59850</v>
      </c>
      <c r="T31" s="85">
        <f>SUM(T6)</f>
        <v>59850</v>
      </c>
      <c r="U31" s="86"/>
      <c r="V31" s="87"/>
      <c r="W31" s="88"/>
      <c r="X31" s="87"/>
      <c r="Y31" s="1"/>
    </row>
    <row r="32" spans="1:25" ht="16" thickTop="1" x14ac:dyDescent="0.2">
      <c r="A32" s="1"/>
      <c r="B32" s="27" t="s">
        <v>30</v>
      </c>
      <c r="C32" s="89"/>
      <c r="D32" s="90"/>
      <c r="E32" s="91"/>
      <c r="F32" s="90"/>
      <c r="G32" s="91"/>
      <c r="H32" s="90"/>
      <c r="I32" s="91"/>
      <c r="J32" s="90"/>
      <c r="K32" s="91"/>
      <c r="L32" s="90"/>
      <c r="M32" s="92">
        <f t="shared" ref="M32:T32" si="1">SUM(M31/M4)</f>
        <v>0.67934782608695654</v>
      </c>
      <c r="N32" s="93">
        <f t="shared" si="1"/>
        <v>0.67934782608695654</v>
      </c>
      <c r="O32" s="92">
        <f t="shared" si="1"/>
        <v>0.68133802816901412</v>
      </c>
      <c r="P32" s="93">
        <f t="shared" si="1"/>
        <v>0.68133802816901412</v>
      </c>
      <c r="Q32" s="92">
        <f t="shared" si="1"/>
        <v>0.68617021276595747</v>
      </c>
      <c r="R32" s="93">
        <f t="shared" si="1"/>
        <v>0.68617021276595747</v>
      </c>
      <c r="S32" s="92"/>
      <c r="T32" s="93">
        <f t="shared" si="1"/>
        <v>0.68321917808219179</v>
      </c>
      <c r="U32" s="94"/>
      <c r="V32" s="95"/>
      <c r="W32" s="89"/>
      <c r="X32" s="95"/>
      <c r="Y32" s="1"/>
    </row>
    <row r="33" spans="1:25" x14ac:dyDescent="0.2">
      <c r="A33" s="1"/>
      <c r="B33" s="32" t="s">
        <v>9</v>
      </c>
      <c r="C33" s="186">
        <f>SUM(D33/D29)</f>
        <v>9.3499985860928087E-2</v>
      </c>
      <c r="D33" s="33">
        <v>3306.44</v>
      </c>
      <c r="E33" s="186">
        <f>SUM(F33/F29)</f>
        <v>9.3499875645950206E-2</v>
      </c>
      <c r="F33" s="33">
        <v>3383.48</v>
      </c>
      <c r="G33" s="186">
        <f>SUM(H33/H29)</f>
        <v>9.3500013485449202E-2</v>
      </c>
      <c r="H33" s="33">
        <v>3466.7</v>
      </c>
      <c r="I33" s="186">
        <f>SUM(J33/J29)</f>
        <v>9.3000104679158369E-2</v>
      </c>
      <c r="J33" s="33">
        <v>3553.72</v>
      </c>
      <c r="K33" s="186">
        <f>SUM(L33/L29)</f>
        <v>9.2999923666064466E-2</v>
      </c>
      <c r="L33" s="33">
        <v>3654.99</v>
      </c>
      <c r="M33" s="35">
        <v>3771.24</v>
      </c>
      <c r="N33" s="33">
        <v>3642.53</v>
      </c>
      <c r="O33" s="35">
        <v>3863.31</v>
      </c>
      <c r="P33" s="33">
        <v>3763.06</v>
      </c>
      <c r="Q33" s="35">
        <v>3617.79</v>
      </c>
      <c r="R33" s="33">
        <v>3920.04</v>
      </c>
      <c r="S33" s="35"/>
      <c r="T33" s="33">
        <v>4012.21</v>
      </c>
      <c r="U33" s="96"/>
      <c r="V33" s="97"/>
      <c r="W33" s="36"/>
      <c r="X33" s="97"/>
      <c r="Y33" s="1"/>
    </row>
    <row r="34" spans="1:25" x14ac:dyDescent="0.2">
      <c r="A34" s="1"/>
      <c r="B34" s="32"/>
      <c r="C34" s="36"/>
      <c r="D34" s="33"/>
      <c r="E34" s="36"/>
      <c r="F34" s="33"/>
      <c r="G34" s="36"/>
      <c r="H34" s="33"/>
      <c r="I34" s="36"/>
      <c r="J34" s="33"/>
      <c r="K34" s="36"/>
      <c r="L34" s="98"/>
      <c r="M34" s="99">
        <f t="shared" ref="M34:T34" si="2">SUM(M33/M29)</f>
        <v>9.2999926019087076E-2</v>
      </c>
      <c r="N34" s="98">
        <f t="shared" si="2"/>
        <v>9.2999974468302396E-2</v>
      </c>
      <c r="O34" s="99">
        <f t="shared" si="2"/>
        <v>9.2999927782191086E-2</v>
      </c>
      <c r="P34" s="98">
        <f t="shared" si="2"/>
        <v>9.3000024713936189E-2</v>
      </c>
      <c r="Q34" s="99">
        <f t="shared" si="2"/>
        <v>9.2999922881159866E-2</v>
      </c>
      <c r="R34" s="98">
        <f t="shared" si="2"/>
        <v>9.2999928827311326E-2</v>
      </c>
      <c r="S34" s="99"/>
      <c r="T34" s="98">
        <f t="shared" si="2"/>
        <v>9.3000092717073851E-2</v>
      </c>
      <c r="U34" s="96"/>
      <c r="V34" s="97"/>
      <c r="W34" s="36"/>
      <c r="X34" s="97"/>
      <c r="Y34" s="1"/>
    </row>
    <row r="35" spans="1:25" x14ac:dyDescent="0.2">
      <c r="A35" s="1"/>
      <c r="B35" s="32" t="s">
        <v>6</v>
      </c>
      <c r="C35" s="186">
        <f>SUM(D35/D29)</f>
        <v>8.2000113112575296E-2</v>
      </c>
      <c r="D35" s="33">
        <v>2899.77</v>
      </c>
      <c r="E35" s="186">
        <f>SUM(F35/F29)</f>
        <v>8.8000110536933157E-2</v>
      </c>
      <c r="F35" s="33">
        <v>3184.46</v>
      </c>
      <c r="G35" s="186">
        <f>SUM(H35/H29)</f>
        <v>8.8000107883593609E-2</v>
      </c>
      <c r="H35" s="33">
        <v>3262.78</v>
      </c>
      <c r="I35" s="186">
        <f>SUM(J35/J29)</f>
        <v>8.8000104679158378E-2</v>
      </c>
      <c r="J35" s="33">
        <v>3362.66</v>
      </c>
      <c r="K35" s="186">
        <f>SUM(L35/L29)</f>
        <v>8.0499987277677418E-2</v>
      </c>
      <c r="L35" s="33">
        <v>3163.73</v>
      </c>
      <c r="M35" s="35">
        <v>3264.36</v>
      </c>
      <c r="N35" s="33">
        <v>3152.94</v>
      </c>
      <c r="O35" s="35">
        <v>3344.05</v>
      </c>
      <c r="P35" s="33">
        <v>3257.27</v>
      </c>
      <c r="Q35" s="35">
        <v>3131.53</v>
      </c>
      <c r="R35" s="33">
        <v>3393.16</v>
      </c>
      <c r="S35" s="35"/>
      <c r="T35" s="33">
        <v>3516.07</v>
      </c>
      <c r="U35" s="96"/>
      <c r="V35" s="97"/>
      <c r="W35" s="36"/>
      <c r="X35" s="97"/>
      <c r="Y35" s="1"/>
    </row>
    <row r="36" spans="1:25" x14ac:dyDescent="0.2">
      <c r="A36" s="1"/>
      <c r="B36" s="32"/>
      <c r="C36" s="36"/>
      <c r="D36" s="33"/>
      <c r="E36" s="36"/>
      <c r="F36" s="33"/>
      <c r="G36" s="36"/>
      <c r="H36" s="33"/>
      <c r="I36" s="36"/>
      <c r="J36" s="33"/>
      <c r="K36" s="36"/>
      <c r="L36" s="98"/>
      <c r="M36" s="99">
        <f t="shared" ref="M36:T36" si="3">SUM(M35/M29)</f>
        <v>8.0500110971369387E-2</v>
      </c>
      <c r="N36" s="98">
        <f>SUM(N35/N29)</f>
        <v>8.0499910639058397E-2</v>
      </c>
      <c r="O36" s="99">
        <f t="shared" si="3"/>
        <v>8.0499987963698519E-2</v>
      </c>
      <c r="P36" s="98">
        <f t="shared" si="3"/>
        <v>8.0499962929095711E-2</v>
      </c>
      <c r="Q36" s="99">
        <f t="shared" si="3"/>
        <v>8.0499987146859978E-2</v>
      </c>
      <c r="R36" s="98">
        <f t="shared" si="3"/>
        <v>8.0500106759032991E-2</v>
      </c>
      <c r="S36" s="99"/>
      <c r="T36" s="98">
        <f t="shared" si="3"/>
        <v>8.1499930462194614E-2</v>
      </c>
      <c r="U36" s="96"/>
      <c r="V36" s="97"/>
      <c r="W36" s="36"/>
      <c r="X36" s="97"/>
      <c r="Y36" s="1"/>
    </row>
    <row r="37" spans="1:25" x14ac:dyDescent="0.2">
      <c r="A37" s="1"/>
      <c r="B37" s="32" t="s">
        <v>2</v>
      </c>
      <c r="C37" s="186">
        <f>SUM(D37/D29)</f>
        <v>1.1750134321183157E-2</v>
      </c>
      <c r="D37" s="33">
        <v>415.52</v>
      </c>
      <c r="E37" s="186">
        <f>SUM(F37/F29)</f>
        <v>1.1750075994141542E-2</v>
      </c>
      <c r="F37" s="33">
        <v>425.2</v>
      </c>
      <c r="G37" s="186">
        <f>SUM(H37/H29)</f>
        <v>1.27499528009278E-2</v>
      </c>
      <c r="H37" s="33">
        <v>472.73</v>
      </c>
      <c r="I37" s="186">
        <f>SUM(J37/J29)</f>
        <v>1.2749921490631215E-2</v>
      </c>
      <c r="J37" s="33">
        <v>487.2</v>
      </c>
      <c r="K37" s="186">
        <f>SUM(L37/L29)</f>
        <v>1.5249993638838708E-2</v>
      </c>
      <c r="L37" s="33">
        <v>599.34</v>
      </c>
      <c r="M37" s="35">
        <v>618.4</v>
      </c>
      <c r="N37" s="33">
        <v>597.29999999999995</v>
      </c>
      <c r="O37" s="35">
        <v>633.5</v>
      </c>
      <c r="P37" s="33">
        <v>617.05999999999995</v>
      </c>
      <c r="Q37" s="35">
        <v>593.24</v>
      </c>
      <c r="R37" s="33">
        <v>642.79999999999995</v>
      </c>
      <c r="S37" s="35"/>
      <c r="T37" s="33">
        <v>657.92</v>
      </c>
      <c r="U37" s="96"/>
      <c r="V37" s="97"/>
      <c r="W37" s="36"/>
      <c r="X37" s="97"/>
      <c r="Y37" s="1"/>
    </row>
    <row r="38" spans="1:25" x14ac:dyDescent="0.2">
      <c r="A38" s="1"/>
      <c r="B38" s="32"/>
      <c r="C38" s="36"/>
      <c r="D38" s="33"/>
      <c r="E38" s="36"/>
      <c r="F38" s="33"/>
      <c r="G38" s="36"/>
      <c r="H38" s="33"/>
      <c r="I38" s="36"/>
      <c r="J38" s="33"/>
      <c r="K38" s="36"/>
      <c r="L38" s="98"/>
      <c r="M38" s="99">
        <f t="shared" ref="M38:T38" si="4">SUM(M37/M29)</f>
        <v>1.5249932184163153E-2</v>
      </c>
      <c r="N38" s="98">
        <f t="shared" si="4"/>
        <v>1.5250082978017207E-2</v>
      </c>
      <c r="O38" s="99">
        <f t="shared" si="4"/>
        <v>1.5249993981849258E-2</v>
      </c>
      <c r="P38" s="98">
        <f t="shared" si="4"/>
        <v>1.5249981464547858E-2</v>
      </c>
      <c r="Q38" s="99">
        <f t="shared" si="4"/>
        <v>1.5249993573429989E-2</v>
      </c>
      <c r="R38" s="100">
        <f t="shared" si="4"/>
        <v>1.5249934758368722E-2</v>
      </c>
      <c r="S38" s="99"/>
      <c r="T38" s="100">
        <f t="shared" si="4"/>
        <v>1.525010430670808E-2</v>
      </c>
      <c r="U38" s="96"/>
      <c r="V38" s="97"/>
      <c r="W38" s="36"/>
      <c r="X38" s="97"/>
      <c r="Y38" s="1"/>
    </row>
    <row r="39" spans="1:25" x14ac:dyDescent="0.2">
      <c r="A39" s="1"/>
      <c r="B39" s="32" t="s">
        <v>10</v>
      </c>
      <c r="C39" s="186">
        <f>SUM(D39/D29)</f>
        <v>1.5000141390719115E-2</v>
      </c>
      <c r="D39" s="33">
        <v>530.45000000000005</v>
      </c>
      <c r="E39" s="186">
        <f>SUM(F39/F29)</f>
        <v>1.500013817116644E-2</v>
      </c>
      <c r="F39" s="33">
        <v>542.80999999999995</v>
      </c>
      <c r="G39" s="186">
        <f>SUM(H39/H29)</f>
        <v>1.5000134854492001E-2</v>
      </c>
      <c r="H39" s="33">
        <v>556.16</v>
      </c>
      <c r="I39" s="186">
        <f>SUM(J39/J29)</f>
        <v>1.4999999999999999E-2</v>
      </c>
      <c r="J39" s="33">
        <v>573.17999999999995</v>
      </c>
      <c r="K39" s="186">
        <f>SUM(L39/L29)</f>
        <v>1.2499936388387064E-2</v>
      </c>
      <c r="L39" s="33">
        <v>491.26</v>
      </c>
      <c r="M39" s="35">
        <v>486.61</v>
      </c>
      <c r="N39" s="33">
        <v>470</v>
      </c>
      <c r="O39" s="35">
        <v>498.49</v>
      </c>
      <c r="P39" s="33">
        <v>485.56</v>
      </c>
      <c r="Q39" s="35">
        <v>466.81</v>
      </c>
      <c r="R39" s="33">
        <v>505.81</v>
      </c>
      <c r="S39" s="35"/>
      <c r="T39" s="33">
        <v>560.85</v>
      </c>
      <c r="U39" s="96"/>
      <c r="V39" s="97"/>
      <c r="W39" s="36"/>
      <c r="X39" s="97"/>
      <c r="Y39" s="1"/>
    </row>
    <row r="40" spans="1:25" x14ac:dyDescent="0.2">
      <c r="A40" s="1"/>
      <c r="B40" s="37"/>
      <c r="C40" s="187"/>
      <c r="D40" s="38"/>
      <c r="E40" s="187"/>
      <c r="F40" s="38"/>
      <c r="G40" s="187"/>
      <c r="H40" s="38"/>
      <c r="I40" s="187"/>
      <c r="J40" s="38"/>
      <c r="K40" s="187"/>
      <c r="L40" s="101"/>
      <c r="M40" s="102">
        <f t="shared" ref="M40:T40" si="5">SUM(M39/M29)</f>
        <v>1.1999950679391384E-2</v>
      </c>
      <c r="N40" s="101">
        <f t="shared" si="5"/>
        <v>1.199989787320959E-2</v>
      </c>
      <c r="O40" s="102">
        <f t="shared" si="5"/>
        <v>1.1999951854794058E-2</v>
      </c>
      <c r="P40" s="101">
        <f t="shared" si="5"/>
        <v>1.2000098855744755E-2</v>
      </c>
      <c r="Q40" s="102">
        <f t="shared" si="5"/>
        <v>1.1999948587439911E-2</v>
      </c>
      <c r="R40" s="101">
        <f t="shared" si="5"/>
        <v>1.1999952551540889E-2</v>
      </c>
      <c r="S40" s="102"/>
      <c r="T40" s="101">
        <f t="shared" si="5"/>
        <v>1.300009271707385E-2</v>
      </c>
      <c r="U40" s="103"/>
      <c r="V40" s="104"/>
      <c r="W40" s="105"/>
      <c r="X40" s="104"/>
      <c r="Y40" s="1"/>
    </row>
    <row r="41" spans="1:25" ht="16" thickBot="1" x14ac:dyDescent="0.25">
      <c r="A41" s="1"/>
      <c r="B41" s="41" t="s">
        <v>33</v>
      </c>
      <c r="C41" s="188">
        <f>SUM(D41/D29)</f>
        <v>0.20225037468540563</v>
      </c>
      <c r="D41" s="42">
        <f>SUM(D33:D39)</f>
        <v>7152.1799999999994</v>
      </c>
      <c r="E41" s="188">
        <f>SUM(F41/F29)</f>
        <v>0.20825020034819136</v>
      </c>
      <c r="F41" s="42">
        <f>SUM(F33:F39)</f>
        <v>7535.9500000000007</v>
      </c>
      <c r="G41" s="188">
        <f>SUM(H41/H29)</f>
        <v>0.20925020902446259</v>
      </c>
      <c r="H41" s="42">
        <f>SUM(H33:H39)</f>
        <v>7758.369999999999</v>
      </c>
      <c r="I41" s="188">
        <f>SUM(J41/J29)</f>
        <v>0.20875013084894795</v>
      </c>
      <c r="J41" s="42">
        <f>SUM(J33:J39)</f>
        <v>7976.7599999999993</v>
      </c>
      <c r="K41" s="188">
        <f>SUM(L41/L29)</f>
        <v>0.20124984097096765</v>
      </c>
      <c r="L41" s="42">
        <f>SUM(L33:L39)</f>
        <v>7909.32</v>
      </c>
      <c r="M41" s="44">
        <f>SUM(M33+M35+M37+M39)</f>
        <v>8140.61</v>
      </c>
      <c r="N41" s="42">
        <f t="shared" ref="N41:T41" si="6">SUM(N33+N35+N37+N39)</f>
        <v>7862.77</v>
      </c>
      <c r="O41" s="44">
        <f t="shared" si="6"/>
        <v>8339.35</v>
      </c>
      <c r="P41" s="42">
        <f t="shared" si="6"/>
        <v>8122.95</v>
      </c>
      <c r="Q41" s="44">
        <f t="shared" si="6"/>
        <v>7809.37</v>
      </c>
      <c r="R41" s="42">
        <f t="shared" si="6"/>
        <v>8461.81</v>
      </c>
      <c r="S41" s="44"/>
      <c r="T41" s="42">
        <f t="shared" si="6"/>
        <v>8747.0500000000011</v>
      </c>
      <c r="U41" s="106"/>
      <c r="V41" s="107"/>
      <c r="W41" s="108"/>
      <c r="X41" s="107"/>
      <c r="Y41" s="1"/>
    </row>
    <row r="42" spans="1:25" ht="16" thickTop="1" x14ac:dyDescent="0.2">
      <c r="A42" s="1"/>
      <c r="B42" s="78"/>
      <c r="C42" s="109"/>
      <c r="D42" s="58"/>
      <c r="E42" s="110"/>
      <c r="F42" s="58"/>
      <c r="G42" s="110"/>
      <c r="H42" s="58"/>
      <c r="I42" s="110"/>
      <c r="J42" s="58"/>
      <c r="K42" s="110"/>
      <c r="L42" s="111"/>
      <c r="M42" s="112">
        <f t="shared" ref="M42:T42" si="7">SUM(M41/M29)</f>
        <v>0.200749919854011</v>
      </c>
      <c r="N42" s="111">
        <f t="shared" si="7"/>
        <v>0.2007498659585876</v>
      </c>
      <c r="O42" s="112">
        <f t="shared" si="7"/>
        <v>0.20074986158253294</v>
      </c>
      <c r="P42" s="111">
        <f t="shared" si="7"/>
        <v>0.20075006796332451</v>
      </c>
      <c r="Q42" s="112">
        <f t="shared" si="7"/>
        <v>0.20074985218888974</v>
      </c>
      <c r="R42" s="111">
        <f t="shared" si="7"/>
        <v>0.20074992289625393</v>
      </c>
      <c r="S42" s="112"/>
      <c r="T42" s="111">
        <f t="shared" si="7"/>
        <v>0.20275022020305042</v>
      </c>
      <c r="U42" s="113"/>
      <c r="V42" s="114"/>
      <c r="W42" s="109"/>
      <c r="X42" s="114"/>
      <c r="Y42" s="1"/>
    </row>
    <row r="43" spans="1:25" ht="16" thickBot="1" x14ac:dyDescent="0.25">
      <c r="A43" s="1"/>
      <c r="B43" s="41" t="s">
        <v>28</v>
      </c>
      <c r="C43" s="188">
        <f>SUM(D43/D29)</f>
        <v>0.79774962531459437</v>
      </c>
      <c r="D43" s="50">
        <f>SUM(D29-D41)</f>
        <v>28210.82</v>
      </c>
      <c r="E43" s="188">
        <f>SUM(F43/F29)</f>
        <v>0.79174979965180869</v>
      </c>
      <c r="F43" s="50">
        <f>SUM(F29-F41)</f>
        <v>28651.05</v>
      </c>
      <c r="G43" s="188">
        <f>SUM(H43/H29)</f>
        <v>0.79074979097553744</v>
      </c>
      <c r="H43" s="50">
        <f>SUM(H29-H41)</f>
        <v>29318.63</v>
      </c>
      <c r="I43" s="188">
        <f>SUM(J43/J29)</f>
        <v>0.79124986915105211</v>
      </c>
      <c r="J43" s="50">
        <f>SUM(J29-J41)</f>
        <v>30235.24</v>
      </c>
      <c r="K43" s="188">
        <f>SUM(L43/L29)</f>
        <v>0.79875015902903235</v>
      </c>
      <c r="L43" s="50">
        <f t="shared" ref="L43:T43" si="8">SUM(L29-L41)</f>
        <v>31391.68</v>
      </c>
      <c r="M43" s="115">
        <f t="shared" si="8"/>
        <v>32410.39</v>
      </c>
      <c r="N43" s="50">
        <f t="shared" si="8"/>
        <v>31304.23</v>
      </c>
      <c r="O43" s="115">
        <f t="shared" si="8"/>
        <v>33201.65</v>
      </c>
      <c r="P43" s="50">
        <f t="shared" si="8"/>
        <v>32340.05</v>
      </c>
      <c r="Q43" s="115">
        <f t="shared" si="8"/>
        <v>31091.63</v>
      </c>
      <c r="R43" s="50">
        <f t="shared" si="8"/>
        <v>33689.19</v>
      </c>
      <c r="S43" s="115"/>
      <c r="T43" s="50">
        <f t="shared" si="8"/>
        <v>34394.949999999997</v>
      </c>
      <c r="U43" s="106"/>
      <c r="V43" s="107"/>
      <c r="W43" s="108"/>
      <c r="X43" s="107"/>
      <c r="Y43" s="1"/>
    </row>
    <row r="44" spans="1:25" ht="16" thickTop="1" x14ac:dyDescent="0.2">
      <c r="A44" s="1"/>
      <c r="B44" s="116"/>
      <c r="C44" s="89"/>
      <c r="D44" s="90"/>
      <c r="E44" s="91"/>
      <c r="F44" s="90"/>
      <c r="G44" s="91"/>
      <c r="H44" s="90"/>
      <c r="I44" s="91"/>
      <c r="J44" s="90"/>
      <c r="K44" s="91"/>
      <c r="L44" s="90"/>
      <c r="M44" s="92">
        <f>SUM(M43/M29)</f>
        <v>0.79925008014598897</v>
      </c>
      <c r="N44" s="93">
        <f t="shared" ref="N44:X44" si="9">SUM(N43/N29)</f>
        <v>0.79925013404141243</v>
      </c>
      <c r="O44" s="92">
        <f t="shared" si="9"/>
        <v>0.79925013841746717</v>
      </c>
      <c r="P44" s="93">
        <f t="shared" si="9"/>
        <v>0.79924993203667549</v>
      </c>
      <c r="Q44" s="92">
        <f t="shared" si="9"/>
        <v>0.79925014781111026</v>
      </c>
      <c r="R44" s="93">
        <f t="shared" si="9"/>
        <v>0.79925007710374607</v>
      </c>
      <c r="S44" s="92"/>
      <c r="T44" s="93">
        <f t="shared" si="9"/>
        <v>0.79724977979694955</v>
      </c>
      <c r="U44" s="117" t="e">
        <f t="shared" si="9"/>
        <v>#DIV/0!</v>
      </c>
      <c r="V44" s="93" t="e">
        <f t="shared" si="9"/>
        <v>#DIV/0!</v>
      </c>
      <c r="W44" s="92" t="e">
        <f t="shared" si="9"/>
        <v>#DIV/0!</v>
      </c>
      <c r="X44" s="93" t="e">
        <f t="shared" si="9"/>
        <v>#DIV/0!</v>
      </c>
      <c r="Y44" s="1"/>
    </row>
    <row r="45" spans="1:25" x14ac:dyDescent="0.2">
      <c r="A45" s="1"/>
      <c r="B45" s="32" t="s">
        <v>12</v>
      </c>
      <c r="C45" s="36"/>
      <c r="D45" s="33">
        <v>2428</v>
      </c>
      <c r="E45" s="35"/>
      <c r="F45" s="33">
        <v>2424</v>
      </c>
      <c r="G45" s="35"/>
      <c r="H45" s="33">
        <v>2490</v>
      </c>
      <c r="I45" s="35"/>
      <c r="J45" s="33">
        <v>2598</v>
      </c>
      <c r="K45" s="35"/>
      <c r="L45" s="33">
        <v>2742</v>
      </c>
      <c r="M45" s="35">
        <v>2840</v>
      </c>
      <c r="N45" s="33">
        <v>2556</v>
      </c>
      <c r="O45" s="35">
        <v>2852</v>
      </c>
      <c r="P45" s="33">
        <v>2630</v>
      </c>
      <c r="Q45" s="35">
        <v>1984</v>
      </c>
      <c r="R45" s="33">
        <v>2640</v>
      </c>
      <c r="S45" s="35"/>
      <c r="T45" s="33">
        <v>2372</v>
      </c>
      <c r="U45" s="96"/>
      <c r="V45" s="97"/>
      <c r="W45" s="36"/>
      <c r="X45" s="97"/>
      <c r="Y45" s="1"/>
    </row>
    <row r="46" spans="1:25" x14ac:dyDescent="0.2">
      <c r="A46" s="1"/>
      <c r="B46" s="32" t="s">
        <v>14</v>
      </c>
      <c r="C46" s="36"/>
      <c r="D46" s="33">
        <v>0</v>
      </c>
      <c r="E46" s="35"/>
      <c r="F46" s="33">
        <v>0</v>
      </c>
      <c r="G46" s="35"/>
      <c r="H46" s="33">
        <v>0</v>
      </c>
      <c r="I46" s="35"/>
      <c r="J46" s="33">
        <v>0</v>
      </c>
      <c r="K46" s="35"/>
      <c r="L46" s="33">
        <v>0</v>
      </c>
      <c r="M46" s="35">
        <v>0</v>
      </c>
      <c r="N46" s="33">
        <v>0</v>
      </c>
      <c r="O46" s="35">
        <v>0</v>
      </c>
      <c r="P46" s="33">
        <v>0</v>
      </c>
      <c r="Q46" s="35">
        <v>0</v>
      </c>
      <c r="R46" s="33">
        <v>0</v>
      </c>
      <c r="S46" s="35"/>
      <c r="T46" s="33">
        <v>0</v>
      </c>
      <c r="U46" s="96"/>
      <c r="V46" s="97"/>
      <c r="W46" s="36"/>
      <c r="X46" s="97"/>
      <c r="Y46" s="1"/>
    </row>
    <row r="47" spans="1:25" x14ac:dyDescent="0.2">
      <c r="A47" s="1"/>
      <c r="B47" s="37" t="s">
        <v>13</v>
      </c>
      <c r="C47" s="105"/>
      <c r="D47" s="38">
        <v>0</v>
      </c>
      <c r="E47" s="40"/>
      <c r="F47" s="38">
        <v>0</v>
      </c>
      <c r="G47" s="40"/>
      <c r="H47" s="38">
        <v>0</v>
      </c>
      <c r="I47" s="40"/>
      <c r="J47" s="38">
        <v>0</v>
      </c>
      <c r="K47" s="40"/>
      <c r="L47" s="38">
        <v>0</v>
      </c>
      <c r="M47" s="40">
        <v>0</v>
      </c>
      <c r="N47" s="38">
        <v>0</v>
      </c>
      <c r="O47" s="40">
        <v>0</v>
      </c>
      <c r="P47" s="38">
        <v>0</v>
      </c>
      <c r="Q47" s="40">
        <v>0</v>
      </c>
      <c r="R47" s="38">
        <v>0</v>
      </c>
      <c r="S47" s="40"/>
      <c r="T47" s="38">
        <v>0</v>
      </c>
      <c r="U47" s="103"/>
      <c r="V47" s="104"/>
      <c r="W47" s="105"/>
      <c r="X47" s="104"/>
      <c r="Y47" s="1"/>
    </row>
    <row r="48" spans="1:25" ht="16" thickBot="1" x14ac:dyDescent="0.25">
      <c r="A48" s="1"/>
      <c r="B48" s="41" t="s">
        <v>35</v>
      </c>
      <c r="C48" s="190">
        <f>SUM(D48/D29)</f>
        <v>6.8659333201368661E-2</v>
      </c>
      <c r="D48" s="42">
        <f>SUM(D45:D47)</f>
        <v>2428</v>
      </c>
      <c r="E48" s="190">
        <f>SUM(F48/F29)</f>
        <v>6.6985381490590537E-2</v>
      </c>
      <c r="F48" s="42">
        <f>SUM(F45:F47)</f>
        <v>2424</v>
      </c>
      <c r="G48" s="190">
        <f>SUM(H48/H29)</f>
        <v>6.7157537017558055E-2</v>
      </c>
      <c r="H48" s="42">
        <f>SUM(H45:H47)</f>
        <v>2490</v>
      </c>
      <c r="I48" s="190">
        <f>SUM(J48/J29)</f>
        <v>6.7989113367528525E-2</v>
      </c>
      <c r="J48" s="42">
        <f>SUM(J45:J47)</f>
        <v>2598</v>
      </c>
      <c r="K48" s="190">
        <f>SUM(L48/L29)</f>
        <v>6.9769217068267983E-2</v>
      </c>
      <c r="L48" s="42">
        <f t="shared" ref="L48:T48" si="10">SUM(L45:L47)</f>
        <v>2742</v>
      </c>
      <c r="M48" s="44">
        <f t="shared" si="10"/>
        <v>2840</v>
      </c>
      <c r="N48" s="42">
        <f t="shared" si="10"/>
        <v>2556</v>
      </c>
      <c r="O48" s="44">
        <f t="shared" si="10"/>
        <v>2852</v>
      </c>
      <c r="P48" s="42">
        <f t="shared" si="10"/>
        <v>2630</v>
      </c>
      <c r="Q48" s="44">
        <f t="shared" si="10"/>
        <v>1984</v>
      </c>
      <c r="R48" s="42">
        <f t="shared" si="10"/>
        <v>2640</v>
      </c>
      <c r="S48" s="44"/>
      <c r="T48" s="42">
        <f t="shared" si="10"/>
        <v>2372</v>
      </c>
      <c r="U48" s="106"/>
      <c r="V48" s="107"/>
      <c r="W48" s="108"/>
      <c r="X48" s="107"/>
      <c r="Y48" s="1"/>
    </row>
    <row r="49" spans="1:25" ht="16" thickTop="1" x14ac:dyDescent="0.2">
      <c r="A49" s="1"/>
      <c r="B49" s="78"/>
      <c r="C49" s="109"/>
      <c r="D49" s="58"/>
      <c r="E49" s="110"/>
      <c r="F49" s="58"/>
      <c r="G49" s="110"/>
      <c r="H49" s="58"/>
      <c r="I49" s="110"/>
      <c r="J49" s="58"/>
      <c r="K49" s="110"/>
      <c r="L49" s="58"/>
      <c r="M49" s="112">
        <f t="shared" ref="M49:T49" si="11">SUM(M48/M29)</f>
        <v>7.0035264235160669E-2</v>
      </c>
      <c r="N49" s="111">
        <f t="shared" si="11"/>
        <v>6.5259019072178112E-2</v>
      </c>
      <c r="O49" s="112">
        <f t="shared" si="11"/>
        <v>6.8655063672034861E-2</v>
      </c>
      <c r="P49" s="111">
        <f t="shared" si="11"/>
        <v>6.4997652176062085E-2</v>
      </c>
      <c r="Q49" s="112">
        <f t="shared" si="11"/>
        <v>5.1001259607722164E-2</v>
      </c>
      <c r="R49" s="111">
        <f t="shared" si="11"/>
        <v>6.2631966026903282E-2</v>
      </c>
      <c r="S49" s="112"/>
      <c r="T49" s="111">
        <f t="shared" si="11"/>
        <v>5.4981224792545545E-2</v>
      </c>
      <c r="U49" s="113"/>
      <c r="V49" s="114"/>
      <c r="W49" s="109"/>
      <c r="X49" s="114"/>
      <c r="Y49" s="1"/>
    </row>
    <row r="50" spans="1:25" ht="16" thickBot="1" x14ac:dyDescent="0.25">
      <c r="A50" s="1"/>
      <c r="B50" s="41" t="s">
        <v>17</v>
      </c>
      <c r="C50" s="188">
        <f>SUM(D50/D29)</f>
        <v>0.72909029211322562</v>
      </c>
      <c r="D50" s="50">
        <f>SUM(D43-D48)</f>
        <v>25782.82</v>
      </c>
      <c r="E50" s="188">
        <f>SUM(F50/F29)</f>
        <v>0.72476441816121806</v>
      </c>
      <c r="F50" s="50">
        <f>SUM(F43-F48)</f>
        <v>26227.05</v>
      </c>
      <c r="G50" s="188">
        <f>SUM(H50/H29)</f>
        <v>0.72359225395797933</v>
      </c>
      <c r="H50" s="50">
        <f>SUM(H43-H48)</f>
        <v>26828.63</v>
      </c>
      <c r="I50" s="188">
        <f>SUM(J50/J29)</f>
        <v>0.72326075578352356</v>
      </c>
      <c r="J50" s="50">
        <f>SUM(J43-J48)</f>
        <v>27637.24</v>
      </c>
      <c r="K50" s="118">
        <f t="shared" ref="K50:T50" si="12">SUM(K43-K48)</f>
        <v>0.72898094196076435</v>
      </c>
      <c r="L50" s="50">
        <f t="shared" si="12"/>
        <v>28649.68</v>
      </c>
      <c r="M50" s="115">
        <f t="shared" si="12"/>
        <v>29570.39</v>
      </c>
      <c r="N50" s="50">
        <f t="shared" si="12"/>
        <v>28748.23</v>
      </c>
      <c r="O50" s="115">
        <f t="shared" si="12"/>
        <v>30349.65</v>
      </c>
      <c r="P50" s="50">
        <f t="shared" si="12"/>
        <v>29710.05</v>
      </c>
      <c r="Q50" s="115">
        <f t="shared" si="12"/>
        <v>29107.63</v>
      </c>
      <c r="R50" s="50">
        <f t="shared" si="12"/>
        <v>31049.190000000002</v>
      </c>
      <c r="S50" s="115"/>
      <c r="T50" s="50">
        <f t="shared" si="12"/>
        <v>32022.949999999997</v>
      </c>
      <c r="U50" s="106"/>
      <c r="V50" s="107"/>
      <c r="W50" s="108"/>
      <c r="X50" s="107"/>
      <c r="Y50" s="1"/>
    </row>
    <row r="51" spans="1:25" ht="17" thickTop="1" thickBot="1" x14ac:dyDescent="0.25">
      <c r="A51" s="1"/>
      <c r="B51" s="119"/>
      <c r="C51" s="120"/>
      <c r="D51" s="121"/>
      <c r="E51" s="120"/>
      <c r="F51" s="121"/>
      <c r="G51" s="120"/>
      <c r="H51" s="121"/>
      <c r="I51" s="120"/>
      <c r="J51" s="121"/>
      <c r="K51" s="120"/>
      <c r="L51" s="121"/>
      <c r="M51" s="122">
        <f>SUM(M50/M29)</f>
        <v>0.72921481591082837</v>
      </c>
      <c r="N51" s="123">
        <f t="shared" ref="N51:R51" si="13">SUM(N50/N29)</f>
        <v>0.7339911149692343</v>
      </c>
      <c r="O51" s="122">
        <f t="shared" si="13"/>
        <v>0.73059507474543228</v>
      </c>
      <c r="P51" s="123">
        <f t="shared" si="13"/>
        <v>0.73425227986061337</v>
      </c>
      <c r="Q51" s="122">
        <f t="shared" si="13"/>
        <v>0.74824888820338809</v>
      </c>
      <c r="R51" s="123">
        <f t="shared" si="13"/>
        <v>0.73661811107684283</v>
      </c>
      <c r="S51" s="122"/>
      <c r="T51" s="123">
        <f>SUM(T50/T29)</f>
        <v>0.74226855500440403</v>
      </c>
      <c r="U51" s="124" t="e">
        <f>SUM(U50/U29)</f>
        <v>#DIV/0!</v>
      </c>
      <c r="V51" s="123" t="e">
        <f>SUM(V50/V29)</f>
        <v>#DIV/0!</v>
      </c>
      <c r="W51" s="122" t="e">
        <f>SUM(W50/W29)</f>
        <v>#DIV/0!</v>
      </c>
      <c r="X51" s="123" t="e">
        <f>SUM(X50/X29)</f>
        <v>#DIV/0!</v>
      </c>
      <c r="Y51" s="1"/>
    </row>
    <row r="52" spans="1:25" ht="16" thickTop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25"/>
      <c r="N52" s="125"/>
      <c r="O52" s="125"/>
      <c r="P52" s="125"/>
      <c r="Q52" s="125"/>
      <c r="R52" s="1"/>
      <c r="S52" s="1"/>
      <c r="T52" s="1"/>
      <c r="U52" s="1"/>
      <c r="V52" s="1"/>
      <c r="W52" s="1"/>
      <c r="X52" s="1"/>
      <c r="Y52" s="1"/>
    </row>
    <row r="53" spans="1:25" ht="16" x14ac:dyDescent="0.2">
      <c r="A53" s="1"/>
      <c r="B53" s="2" t="s">
        <v>8</v>
      </c>
      <c r="C53" s="1"/>
      <c r="D53" s="1"/>
      <c r="E53" s="1"/>
      <c r="F53" s="1"/>
      <c r="G53" s="1"/>
      <c r="H53" s="1"/>
      <c r="I53" s="1"/>
      <c r="J53" s="1"/>
      <c r="K53" s="200" t="s">
        <v>40</v>
      </c>
      <c r="L53" s="200"/>
      <c r="M53" s="191">
        <v>0.99660000000000004</v>
      </c>
      <c r="N53" s="200" t="s">
        <v>38</v>
      </c>
      <c r="O53" s="200"/>
      <c r="P53" s="192">
        <v>1.0330999999999999</v>
      </c>
      <c r="Q53" s="191">
        <v>0.99319999999999997</v>
      </c>
      <c r="R53" s="200" t="s">
        <v>39</v>
      </c>
      <c r="S53" s="200"/>
      <c r="T53" s="193">
        <v>1.0662</v>
      </c>
      <c r="U53" s="113"/>
      <c r="V53" s="1"/>
      <c r="W53" s="1"/>
      <c r="X53" s="1"/>
      <c r="Y53" s="1"/>
    </row>
    <row r="54" spans="1:25" ht="16" thickBot="1" x14ac:dyDescent="0.25">
      <c r="A54" s="1"/>
      <c r="B54" s="126" t="s">
        <v>31</v>
      </c>
      <c r="C54" s="206" t="s">
        <v>3</v>
      </c>
      <c r="D54" s="127">
        <f>SUM(D29)</f>
        <v>35363</v>
      </c>
      <c r="E54" s="128"/>
      <c r="F54" s="127">
        <f>SUM(F29)</f>
        <v>36187</v>
      </c>
      <c r="G54" s="129"/>
      <c r="H54" s="130">
        <f>SUM(H29)</f>
        <v>37077</v>
      </c>
      <c r="I54" s="131"/>
      <c r="J54" s="132">
        <f>SUM(J29)</f>
        <v>38212</v>
      </c>
      <c r="K54" s="133"/>
      <c r="L54" s="132">
        <f>SUM(L29)</f>
        <v>39301</v>
      </c>
      <c r="M54" s="194">
        <v>-3.3999999999999998E-3</v>
      </c>
      <c r="N54" s="134">
        <f>SUM(N29)</f>
        <v>39167</v>
      </c>
      <c r="O54" s="195">
        <v>3.3099999999999997E-2</v>
      </c>
      <c r="P54" s="134">
        <f>SUM(P29)</f>
        <v>40463</v>
      </c>
      <c r="Q54" s="194">
        <v>-6.7999999999999996E-3</v>
      </c>
      <c r="R54" s="135">
        <f>SUM(R29)</f>
        <v>42151</v>
      </c>
      <c r="S54" s="196">
        <v>6.6199999999999995E-2</v>
      </c>
      <c r="T54" s="197">
        <f>SUM(T29)</f>
        <v>43142</v>
      </c>
      <c r="U54" s="136"/>
      <c r="V54" s="107"/>
      <c r="W54" s="108"/>
      <c r="X54" s="107"/>
      <c r="Y54" s="1"/>
    </row>
    <row r="55" spans="1:25" ht="17" thickTop="1" thickBot="1" x14ac:dyDescent="0.25">
      <c r="A55" s="1"/>
      <c r="B55" s="137" t="s">
        <v>26</v>
      </c>
      <c r="C55" s="207"/>
      <c r="D55" s="138">
        <v>29253</v>
      </c>
      <c r="E55" s="139"/>
      <c r="F55" s="138">
        <v>29880</v>
      </c>
      <c r="G55" s="140"/>
      <c r="H55" s="141">
        <v>30611</v>
      </c>
      <c r="I55" s="142">
        <v>31548</v>
      </c>
      <c r="J55" s="143">
        <v>32064</v>
      </c>
      <c r="K55" s="144"/>
      <c r="L55" s="145">
        <v>33057</v>
      </c>
      <c r="M55" s="198">
        <f>SUM(L54*M53)</f>
        <v>39167.376600000003</v>
      </c>
      <c r="N55" s="145">
        <v>34121</v>
      </c>
      <c r="O55" s="142">
        <v>33282</v>
      </c>
      <c r="P55" s="145">
        <v>33992</v>
      </c>
      <c r="Q55" s="199">
        <f>SUM(N54*Q53)</f>
        <v>38900.664400000001</v>
      </c>
      <c r="R55" s="145">
        <v>35964</v>
      </c>
      <c r="S55" s="140"/>
      <c r="T55" s="146"/>
      <c r="U55" s="147"/>
      <c r="V55" s="148"/>
      <c r="W55" s="149"/>
      <c r="X55" s="148"/>
      <c r="Y55" s="1"/>
    </row>
    <row r="56" spans="1:25" ht="8.5" customHeight="1" thickTop="1" x14ac:dyDescent="0.2">
      <c r="A56" s="1"/>
      <c r="B56" s="45"/>
      <c r="C56" s="150"/>
      <c r="D56" s="151"/>
      <c r="E56" s="152"/>
      <c r="F56" s="153"/>
      <c r="G56" s="152"/>
      <c r="H56" s="154"/>
      <c r="I56" s="201" t="s">
        <v>37</v>
      </c>
      <c r="J56" s="201"/>
      <c r="K56" s="201"/>
      <c r="L56" s="201"/>
      <c r="M56" s="152"/>
      <c r="N56" s="153"/>
      <c r="O56" s="201" t="s">
        <v>37</v>
      </c>
      <c r="P56" s="201"/>
      <c r="Q56" s="201"/>
      <c r="R56" s="201"/>
      <c r="S56" s="152"/>
      <c r="T56" s="155"/>
      <c r="U56" s="3"/>
      <c r="V56" s="155"/>
      <c r="W56" s="156"/>
      <c r="X56" s="155"/>
      <c r="Y56" s="1"/>
    </row>
    <row r="57" spans="1:25" x14ac:dyDescent="0.2">
      <c r="A57" s="1"/>
      <c r="B57" s="156" t="s">
        <v>19</v>
      </c>
      <c r="C57" s="157">
        <v>0.04</v>
      </c>
      <c r="D57" s="151">
        <f>SUM(D43*$C$57)</f>
        <v>1128.4328</v>
      </c>
      <c r="E57" s="158"/>
      <c r="F57" s="151">
        <f>SUM(F43*$C$57)</f>
        <v>1146.0419999999999</v>
      </c>
      <c r="G57" s="158"/>
      <c r="H57" s="159">
        <f>SUM(H43*$C$57)</f>
        <v>1172.7452000000001</v>
      </c>
      <c r="I57" s="158"/>
      <c r="J57" s="151">
        <f>SUM(J43*$C$57)</f>
        <v>1209.4096000000002</v>
      </c>
      <c r="K57" s="159"/>
      <c r="L57" s="151">
        <f>SUM(L43*$C$57)</f>
        <v>1255.6672000000001</v>
      </c>
      <c r="M57" s="158"/>
      <c r="N57" s="151">
        <f>SUM(N43*$C$57)</f>
        <v>1252.1692</v>
      </c>
      <c r="O57" s="158"/>
      <c r="P57" s="151">
        <f>SUM(P43*$C$57)</f>
        <v>1293.6020000000001</v>
      </c>
      <c r="Q57" s="158"/>
      <c r="R57" s="151">
        <f>SUM(R43*$C$57)</f>
        <v>1347.5676000000001</v>
      </c>
      <c r="S57" s="158"/>
      <c r="T57" s="151">
        <f>SUM(T43*$C$57)</f>
        <v>1375.798</v>
      </c>
      <c r="U57" s="1"/>
      <c r="V57" s="52"/>
      <c r="W57" s="46"/>
      <c r="X57" s="52"/>
      <c r="Y57" s="1"/>
    </row>
    <row r="58" spans="1:25" ht="18" x14ac:dyDescent="0.2">
      <c r="A58" s="1"/>
      <c r="B58" s="156" t="s">
        <v>27</v>
      </c>
      <c r="C58" s="160" t="s">
        <v>5</v>
      </c>
      <c r="D58" s="153">
        <f>SUM(D43+D57)</f>
        <v>29339.252799999998</v>
      </c>
      <c r="E58" s="152"/>
      <c r="F58" s="153">
        <f>SUM(F43+F57)</f>
        <v>29797.092000000001</v>
      </c>
      <c r="G58" s="152"/>
      <c r="H58" s="154">
        <f>SUM(H43+H57)</f>
        <v>30491.375200000002</v>
      </c>
      <c r="I58" s="152"/>
      <c r="J58" s="153">
        <f>SUM(J43+J57)</f>
        <v>31444.649600000001</v>
      </c>
      <c r="K58" s="154"/>
      <c r="L58" s="153">
        <f>SUM(L43+L57)</f>
        <v>32647.3472</v>
      </c>
      <c r="M58" s="152"/>
      <c r="N58" s="153">
        <f>SUM(N43+N57)</f>
        <v>32556.3992</v>
      </c>
      <c r="O58" s="152"/>
      <c r="P58" s="153">
        <f>SUM(P43+P57)</f>
        <v>33633.652000000002</v>
      </c>
      <c r="Q58" s="152"/>
      <c r="R58" s="153">
        <f>SUM(R43+R57)</f>
        <v>35036.757600000004</v>
      </c>
      <c r="S58" s="152"/>
      <c r="T58" s="153">
        <f>SUM(T43+T57)</f>
        <v>35770.748</v>
      </c>
      <c r="U58" s="1"/>
      <c r="V58" s="52"/>
      <c r="W58" s="46"/>
      <c r="X58" s="52"/>
      <c r="Y58" s="1"/>
    </row>
    <row r="59" spans="1:25" ht="20" thickBot="1" x14ac:dyDescent="0.3">
      <c r="A59" s="1"/>
      <c r="B59" s="161" t="s">
        <v>34</v>
      </c>
      <c r="C59" s="162" t="s">
        <v>11</v>
      </c>
      <c r="D59" s="163">
        <f>SUM(D58-D55)</f>
        <v>86.252799999998388</v>
      </c>
      <c r="E59" s="140"/>
      <c r="F59" s="163">
        <f t="shared" ref="F59:R59" si="14">SUM(F58-F55)</f>
        <v>-82.907999999999447</v>
      </c>
      <c r="G59" s="140"/>
      <c r="H59" s="163">
        <f t="shared" si="14"/>
        <v>-119.62479999999778</v>
      </c>
      <c r="I59" s="140"/>
      <c r="J59" s="163">
        <f t="shared" si="14"/>
        <v>-619.35039999999935</v>
      </c>
      <c r="K59" s="144"/>
      <c r="L59" s="163">
        <f t="shared" si="14"/>
        <v>-409.65279999999984</v>
      </c>
      <c r="M59" s="140"/>
      <c r="N59" s="163">
        <f t="shared" si="14"/>
        <v>-1564.6008000000002</v>
      </c>
      <c r="O59" s="140"/>
      <c r="P59" s="163">
        <f t="shared" si="14"/>
        <v>-358.34799999999814</v>
      </c>
      <c r="Q59" s="140"/>
      <c r="R59" s="163">
        <f t="shared" si="14"/>
        <v>-927.24239999999554</v>
      </c>
      <c r="S59" s="140"/>
      <c r="T59" s="163">
        <f t="shared" ref="T59" si="15">SUM(T58-T55)</f>
        <v>35770.748</v>
      </c>
      <c r="U59" s="164"/>
      <c r="V59" s="107"/>
      <c r="W59" s="108"/>
      <c r="X59" s="107"/>
      <c r="Y59" s="1"/>
    </row>
    <row r="60" spans="1:25" ht="8.5" customHeight="1" thickTop="1" x14ac:dyDescent="0.2">
      <c r="A60" s="1"/>
      <c r="B60" s="51"/>
      <c r="C60" s="46"/>
      <c r="D60" s="165"/>
      <c r="E60" s="46"/>
      <c r="F60" s="165"/>
      <c r="G60" s="46"/>
      <c r="H60" s="166"/>
      <c r="I60" s="46"/>
      <c r="J60" s="165"/>
      <c r="K60" s="1"/>
      <c r="L60" s="165"/>
      <c r="M60" s="46"/>
      <c r="N60" s="165"/>
      <c r="O60" s="46"/>
      <c r="P60" s="165"/>
      <c r="Q60" s="46"/>
      <c r="R60" s="165"/>
      <c r="S60" s="46"/>
      <c r="T60" s="52"/>
      <c r="U60" s="1"/>
      <c r="V60" s="52"/>
      <c r="W60" s="46"/>
      <c r="X60" s="52"/>
      <c r="Y60" s="1"/>
    </row>
    <row r="61" spans="1:25" x14ac:dyDescent="0.2">
      <c r="A61" s="1"/>
      <c r="B61" s="167" t="s">
        <v>18</v>
      </c>
      <c r="C61" s="1"/>
      <c r="D61" s="52"/>
      <c r="E61" s="46"/>
      <c r="F61" s="52"/>
      <c r="G61" s="46"/>
      <c r="H61" s="1"/>
      <c r="I61" s="46"/>
      <c r="J61" s="52"/>
      <c r="K61" s="1"/>
      <c r="L61" s="52"/>
      <c r="M61" s="46"/>
      <c r="N61" s="52"/>
      <c r="O61" s="46"/>
      <c r="P61" s="52"/>
      <c r="Q61" s="46"/>
      <c r="R61" s="52"/>
      <c r="S61" s="46"/>
      <c r="T61" s="52"/>
      <c r="U61" s="1"/>
      <c r="V61" s="52"/>
      <c r="W61" s="46"/>
      <c r="X61" s="52"/>
      <c r="Y61" s="1"/>
    </row>
    <row r="62" spans="1:25" x14ac:dyDescent="0.2">
      <c r="A62" s="1"/>
      <c r="B62" s="168" t="s">
        <v>32</v>
      </c>
      <c r="C62" s="125">
        <f>SUM(D62/D54)</f>
        <v>0.44145010321522493</v>
      </c>
      <c r="D62" s="169">
        <v>15611</v>
      </c>
      <c r="E62" s="170">
        <f>SUM(F62/F54)</f>
        <v>0.44513222980628403</v>
      </c>
      <c r="F62" s="169">
        <v>16108</v>
      </c>
      <c r="G62" s="170">
        <f>SUM(H62/H54)</f>
        <v>0.44771691345038706</v>
      </c>
      <c r="H62" s="171">
        <v>16600</v>
      </c>
      <c r="I62" s="170">
        <f>SUM(J62/J54)</f>
        <v>0.44556683764262534</v>
      </c>
      <c r="J62" s="169">
        <v>17026</v>
      </c>
      <c r="K62" s="125">
        <f>SUM(L62/L54)</f>
        <v>0.44711330500496171</v>
      </c>
      <c r="L62" s="169">
        <v>17572</v>
      </c>
      <c r="M62" s="170">
        <f>SUM(N62/N54)</f>
        <v>0.46352796997472362</v>
      </c>
      <c r="N62" s="169">
        <v>18155</v>
      </c>
      <c r="O62" s="170">
        <f>SUM(P62/P54)</f>
        <v>0.45629340385043127</v>
      </c>
      <c r="P62" s="169">
        <v>18463</v>
      </c>
      <c r="Q62" s="170">
        <f>SUM(R62/R54)</f>
        <v>0.44974021968636568</v>
      </c>
      <c r="R62" s="169">
        <v>18957</v>
      </c>
      <c r="S62" s="46"/>
      <c r="T62" s="169">
        <v>19877.400000000001</v>
      </c>
      <c r="U62" s="1"/>
      <c r="V62" s="52"/>
      <c r="W62" s="46"/>
      <c r="X62" s="52"/>
      <c r="Y62" s="1"/>
    </row>
    <row r="63" spans="1:25" ht="16" thickBot="1" x14ac:dyDescent="0.25">
      <c r="A63" s="1"/>
      <c r="B63" s="172" t="s">
        <v>16</v>
      </c>
      <c r="C63" s="173">
        <f>SUM(D63/D55)</f>
        <v>0.47704508939254092</v>
      </c>
      <c r="D63" s="174">
        <v>13955</v>
      </c>
      <c r="E63" s="175">
        <f>SUM(F63/F55)</f>
        <v>0.48082329317269074</v>
      </c>
      <c r="F63" s="174">
        <v>14367</v>
      </c>
      <c r="G63" s="175">
        <f>SUM(H63/H55)</f>
        <v>0.48257162457939956</v>
      </c>
      <c r="H63" s="176">
        <v>14772</v>
      </c>
      <c r="I63" s="175">
        <f>SUM(J63/J55)</f>
        <v>0.48091317365269459</v>
      </c>
      <c r="J63" s="174">
        <v>15420</v>
      </c>
      <c r="K63" s="177">
        <f>SUM(L63/L55)</f>
        <v>0.48159240100432588</v>
      </c>
      <c r="L63" s="174">
        <v>15920</v>
      </c>
      <c r="M63" s="175">
        <f>SUM(N63/N55)</f>
        <v>0.48210779285484012</v>
      </c>
      <c r="N63" s="174">
        <v>16450</v>
      </c>
      <c r="O63" s="175">
        <f>SUM(P63/P55)</f>
        <v>0.48340786067309954</v>
      </c>
      <c r="P63" s="174">
        <v>16432</v>
      </c>
      <c r="Q63" s="175">
        <f>SUM(R63/R55)</f>
        <v>0.48134245356467581</v>
      </c>
      <c r="R63" s="174">
        <v>17311</v>
      </c>
      <c r="S63" s="178"/>
      <c r="T63" s="179"/>
      <c r="U63" s="106"/>
      <c r="V63" s="107"/>
      <c r="W63" s="108"/>
      <c r="X63" s="107"/>
      <c r="Y63" s="1"/>
    </row>
    <row r="64" spans="1:25" ht="16" thickTop="1" x14ac:dyDescent="0.2">
      <c r="A64" s="1"/>
      <c r="B64" s="1"/>
      <c r="C64" s="1"/>
      <c r="D64" s="1"/>
      <c r="E64" s="1"/>
      <c r="F64" s="1"/>
      <c r="G64" s="1"/>
      <c r="H64" s="182" t="s">
        <v>36</v>
      </c>
      <c r="I64" s="180">
        <f>SUM(J64/I55)</f>
        <v>0.48079117535184479</v>
      </c>
      <c r="J64" s="181">
        <v>15168</v>
      </c>
      <c r="K64" s="182" t="s">
        <v>36</v>
      </c>
      <c r="L64" s="183">
        <v>15648</v>
      </c>
      <c r="M64" s="182" t="s">
        <v>36</v>
      </c>
      <c r="N64" s="183">
        <v>16185</v>
      </c>
      <c r="O64" s="180">
        <f>SUM(P64/O55)</f>
        <v>0.493720329307133</v>
      </c>
      <c r="P64" s="181">
        <v>16432</v>
      </c>
      <c r="Q64" s="182" t="s">
        <v>36</v>
      </c>
      <c r="R64" s="183">
        <v>16871</v>
      </c>
      <c r="S64" s="182" t="s">
        <v>36</v>
      </c>
      <c r="T64" s="183">
        <v>17680</v>
      </c>
      <c r="U64" s="1"/>
      <c r="V64" s="1"/>
      <c r="W64" s="1"/>
      <c r="X64" s="1"/>
      <c r="Y64" s="1"/>
    </row>
    <row r="65" spans="1:2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</sheetData>
  <mergeCells count="28">
    <mergeCell ref="C28:D28"/>
    <mergeCell ref="I3:J3"/>
    <mergeCell ref="C54:C55"/>
    <mergeCell ref="W3:X3"/>
    <mergeCell ref="M27:N27"/>
    <mergeCell ref="O27:P27"/>
    <mergeCell ref="Q27:R27"/>
    <mergeCell ref="S27:T27"/>
    <mergeCell ref="U27:V27"/>
    <mergeCell ref="W27:X27"/>
    <mergeCell ref="Q3:R3"/>
    <mergeCell ref="O3:P3"/>
    <mergeCell ref="M3:N3"/>
    <mergeCell ref="S3:T3"/>
    <mergeCell ref="U3:V3"/>
    <mergeCell ref="C3:D3"/>
    <mergeCell ref="G28:H28"/>
    <mergeCell ref="N53:O53"/>
    <mergeCell ref="E3:F3"/>
    <mergeCell ref="G3:H3"/>
    <mergeCell ref="E28:F28"/>
    <mergeCell ref="K53:L53"/>
    <mergeCell ref="R53:S53"/>
    <mergeCell ref="I56:L56"/>
    <mergeCell ref="O56:R56"/>
    <mergeCell ref="K3:L3"/>
    <mergeCell ref="K28:L28"/>
    <mergeCell ref="I28:J28"/>
  </mergeCells>
  <pageMargins left="0.47244094488188981" right="0.15748031496062992" top="0.69" bottom="0.39370078740157483" header="0.26" footer="0.19685039370078741"/>
  <pageSetup paperSize="9" scale="90" orientation="portrait" r:id="rId1"/>
  <rowBreaks count="1" manualBreakCount="1">
    <brk id="26" max="16383" man="1"/>
  </rowBreaks>
  <colBreaks count="2" manualBreakCount="2">
    <brk id="12" max="1048575" man="1"/>
    <brk id="20" max="1048575" man="1"/>
  </colBreaks>
  <ignoredErrors>
    <ignoredError sqref="E16:T6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Gehalt-Verdienst</vt:lpstr>
      <vt:lpstr>'Gehalt-Verdienst'!Drucktitel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Nobby Cooper</dc:creator>
  <cp:lastModifiedBy>vorstand@vhs-olching.de</cp:lastModifiedBy>
  <cp:lastPrinted>2023-04-04T08:24:32Z</cp:lastPrinted>
  <dcterms:created xsi:type="dcterms:W3CDTF">2023-02-07T11:34:20Z</dcterms:created>
  <dcterms:modified xsi:type="dcterms:W3CDTF">2023-04-13T12:31:58Z</dcterms:modified>
</cp:coreProperties>
</file>